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xr:revisionPtr revIDLastSave="0" documentId="8_{38E7B23B-D3A8-4165-B5E9-FF0511B74D72}" xr6:coauthVersionLast="47" xr6:coauthVersionMax="47" xr10:uidLastSave="{00000000-0000-0000-0000-000000000000}"/>
  <bookViews>
    <workbookView xWindow="-120" yWindow="-120" windowWidth="24240" windowHeight="13140" xr2:uid="{00000000-000D-0000-FFFF-FFFF00000000}"/>
  </bookViews>
  <sheets>
    <sheet name="Sayfa1" sheetId="1" r:id="rId1"/>
    <sheet name="Sayfa2" sheetId="2" r:id="rId2"/>
  </sheets>
  <definedNames>
    <definedName name="_xlnm.Print_Area" localSheetId="0">Sayfa1!$A$1:$N$49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D30" i="1" l="1"/>
  <c r="M5" i="1" l="1"/>
  <c r="M6" i="1"/>
  <c r="M7" i="1"/>
  <c r="M8" i="1"/>
  <c r="M9" i="1"/>
  <c r="M10" i="1"/>
  <c r="M11" i="1"/>
  <c r="M12" i="1"/>
  <c r="M13" i="1"/>
  <c r="M14" i="1"/>
  <c r="M15" i="1"/>
  <c r="M16" i="1"/>
  <c r="N16" i="1" s="1"/>
  <c r="M17" i="1"/>
  <c r="M18" i="1"/>
  <c r="M19" i="1"/>
  <c r="M20" i="1"/>
  <c r="N20" i="1" s="1"/>
  <c r="M21" i="1"/>
  <c r="M22" i="1"/>
  <c r="M23" i="1"/>
  <c r="M24" i="1"/>
  <c r="M25" i="1"/>
  <c r="M26" i="1"/>
  <c r="N26" i="1" s="1"/>
  <c r="M27" i="1"/>
  <c r="M28" i="1"/>
  <c r="M29" i="1"/>
  <c r="M30" i="1"/>
  <c r="N30" i="1" s="1"/>
  <c r="M31" i="1"/>
  <c r="M32" i="1"/>
  <c r="M33" i="1"/>
  <c r="M34" i="1"/>
  <c r="M35" i="1"/>
  <c r="M36" i="1"/>
  <c r="M37" i="1"/>
  <c r="M38" i="1"/>
  <c r="M39" i="1"/>
  <c r="M40" i="1"/>
  <c r="M41" i="1"/>
  <c r="M42" i="1"/>
  <c r="M43" i="1"/>
  <c r="M44" i="1"/>
  <c r="M45" i="1"/>
  <c r="M4" i="1"/>
  <c r="N4" i="1" s="1"/>
  <c r="M3" i="1"/>
  <c r="N45" i="1"/>
  <c r="N46" i="1"/>
  <c r="L45" i="1"/>
  <c r="L46" i="1"/>
  <c r="J45" i="1"/>
  <c r="J46" i="1"/>
  <c r="H45" i="1"/>
  <c r="H46" i="1"/>
  <c r="F45" i="1"/>
  <c r="F46" i="1"/>
  <c r="D45" i="1"/>
  <c r="D46" i="1"/>
  <c r="N7" i="1" l="1"/>
  <c r="N15" i="1"/>
  <c r="N18" i="1"/>
  <c r="N24" i="1"/>
  <c r="N31" i="1"/>
  <c r="N32" i="1"/>
  <c r="N40" i="1"/>
  <c r="N38" i="1"/>
  <c r="N43" i="1"/>
  <c r="D43" i="1"/>
  <c r="D38" i="1"/>
  <c r="D32" i="1"/>
  <c r="D31" i="1"/>
  <c r="D18" i="1"/>
  <c r="D15" i="1"/>
  <c r="D7" i="1"/>
  <c r="N5" i="1" l="1"/>
  <c r="N6" i="1"/>
  <c r="N8" i="1"/>
  <c r="N9" i="1"/>
  <c r="N10" i="1"/>
  <c r="N11" i="1"/>
  <c r="N12" i="1"/>
  <c r="N13" i="1"/>
  <c r="N14" i="1"/>
  <c r="N17" i="1"/>
  <c r="N19" i="1"/>
  <c r="N21" i="1"/>
  <c r="N22" i="1"/>
  <c r="N23" i="1"/>
  <c r="N25" i="1"/>
  <c r="N27" i="1"/>
  <c r="N28" i="1"/>
  <c r="N29" i="1"/>
  <c r="N33" i="1"/>
  <c r="N34" i="1"/>
  <c r="N35" i="1"/>
  <c r="N36" i="1"/>
  <c r="N37" i="1"/>
  <c r="N39" i="1"/>
  <c r="N41" i="1"/>
  <c r="N42" i="1"/>
  <c r="N44" i="1"/>
  <c r="N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3"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3"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3" i="1"/>
  <c r="D5" i="1"/>
  <c r="D8" i="1"/>
  <c r="D9" i="1"/>
  <c r="D10" i="1"/>
  <c r="D11" i="1"/>
  <c r="D12" i="1"/>
  <c r="D13" i="1"/>
  <c r="D14" i="1"/>
  <c r="D16" i="1"/>
  <c r="D17" i="1"/>
  <c r="D19" i="1"/>
  <c r="D20" i="1"/>
  <c r="D21" i="1"/>
  <c r="D22" i="1"/>
  <c r="D23" i="1"/>
  <c r="D24" i="1"/>
  <c r="D25" i="1"/>
  <c r="D27" i="1"/>
  <c r="D28" i="1"/>
  <c r="D29" i="1"/>
  <c r="D33" i="1"/>
  <c r="D34" i="1"/>
  <c r="D35" i="1"/>
  <c r="D36" i="1"/>
  <c r="D37" i="1"/>
  <c r="D39" i="1"/>
  <c r="D40" i="1"/>
  <c r="D41" i="1"/>
  <c r="D42" i="1"/>
  <c r="D44" i="1"/>
  <c r="D3" i="1"/>
  <c r="F47" i="1" l="1"/>
  <c r="F48" i="1" s="1"/>
  <c r="J47" i="1"/>
  <c r="J48" i="1" s="1"/>
  <c r="D47" i="1"/>
  <c r="D48" i="1" s="1"/>
  <c r="H47" i="1"/>
  <c r="H48" i="1" s="1"/>
  <c r="L47" i="1"/>
  <c r="L48" i="1" s="1"/>
  <c r="N47" i="1"/>
  <c r="N48" i="1" s="1"/>
</calcChain>
</file>

<file path=xl/sharedStrings.xml><?xml version="1.0" encoding="utf-8"?>
<sst xmlns="http://schemas.openxmlformats.org/spreadsheetml/2006/main" count="64" uniqueCount="64">
  <si>
    <t>ALİ CAVİT ÇELEBİOĞLU SİVİL HAVACILIK YO</t>
  </si>
  <si>
    <t>BEDEN EĞİTİMİ ve SPOR YO</t>
  </si>
  <si>
    <t>BİLGİ İŞLEM DAİ.BŞK.</t>
  </si>
  <si>
    <t>DİŞ HEKİMLİĞİ FAKÜLTESİ</t>
  </si>
  <si>
    <t>ECZACILIK FAK.</t>
  </si>
  <si>
    <t>EĞİTİM FAK.</t>
  </si>
  <si>
    <t>ERZİNCAN MYO</t>
  </si>
  <si>
    <t>FEN BİLİMLERİ ENS.</t>
  </si>
  <si>
    <t>FEN-EDEBİYAT FAK.</t>
  </si>
  <si>
    <t>İDARİ ve MALİ İŞLER DAİ.BŞK.</t>
  </si>
  <si>
    <t>İLAHİYAT FAK.</t>
  </si>
  <si>
    <t>KEMAH MYO</t>
  </si>
  <si>
    <t>KEMALİYE MYO</t>
  </si>
  <si>
    <t xml:space="preserve">KEMALİYE UYGULAMALI BİLİMLER </t>
  </si>
  <si>
    <t>MÜHENDİSLİK FAK.</t>
  </si>
  <si>
    <t>PERSONEL DAİ.BŞK.</t>
  </si>
  <si>
    <t>REFAHİYE MYO</t>
  </si>
  <si>
    <t>SAĞLIK BİLİMLERİ FAKÜLTESİ</t>
  </si>
  <si>
    <t>SOSYAL BİLİMLER ENS.</t>
  </si>
  <si>
    <t>STRATEJİ GELİŞTİRME DAİ.BŞK.</t>
  </si>
  <si>
    <t>TERCAN MYO</t>
  </si>
  <si>
    <t>TIP FAK.</t>
  </si>
  <si>
    <t>ÜZÜMLÜ MYO</t>
  </si>
  <si>
    <t>YAPI İŞLERİ ve TEKNİK DAİ.BŞK.</t>
  </si>
  <si>
    <t>İÇ DENETİMM BİRİMİ</t>
  </si>
  <si>
    <r>
      <t xml:space="preserve">4-BİLGİ VE İLETİŞİM </t>
    </r>
    <r>
      <rPr>
        <b/>
        <sz val="11"/>
        <color theme="5" tint="-0.249977111117893"/>
        <rFont val="Calibri"/>
        <family val="2"/>
        <charset val="162"/>
        <scheme val="minor"/>
      </rPr>
      <t>TOPLAM PUAN 22</t>
    </r>
  </si>
  <si>
    <r>
      <t xml:space="preserve">5-İZLEME </t>
    </r>
    <r>
      <rPr>
        <b/>
        <sz val="11"/>
        <color theme="5" tint="-0.249977111117893"/>
        <rFont val="Calibri"/>
        <family val="2"/>
        <charset val="162"/>
        <scheme val="minor"/>
      </rPr>
      <t>TOPLAM PUAN 14</t>
    </r>
  </si>
  <si>
    <t>GÜZEL SANATLAR FAKÜLTESİ</t>
  </si>
  <si>
    <r>
      <t xml:space="preserve">2-RİSK DEĞERLENDİRME </t>
    </r>
    <r>
      <rPr>
        <b/>
        <sz val="11"/>
        <color theme="5" tint="-0.249977111117893"/>
        <rFont val="Calibri"/>
        <family val="2"/>
        <charset val="162"/>
        <scheme val="minor"/>
      </rPr>
      <t>TOPLAM PUAN 24</t>
    </r>
  </si>
  <si>
    <r>
      <t xml:space="preserve">3-KONTROL FAALİYETLERİ </t>
    </r>
    <r>
      <rPr>
        <b/>
        <sz val="11"/>
        <color theme="5" tint="-0.249977111117893"/>
        <rFont val="Calibri"/>
        <family val="2"/>
        <charset val="162"/>
        <scheme val="minor"/>
      </rPr>
      <t>TOPLAM PUAN 22</t>
    </r>
  </si>
  <si>
    <t>REFAHİYE SAĞLIK HİZ. MYO</t>
  </si>
  <si>
    <t>BİRİM</t>
  </si>
  <si>
    <t>%0-25</t>
  </si>
  <si>
    <t>İç kontrol sisteminin gelişiminin en düşük seviyede olduğunun göstergesi. Biraz farkındalık olmakla birlikte iç kontrol mekanizmalarının henüz idarede uygulanmadığı anlaşılmaktadır. İç kontrol sisteminin kurulması için acil rehberlik ve yönlendirmede bulunulması gereklidir</t>
  </si>
  <si>
    <t>%26-50</t>
  </si>
  <si>
    <t>İç kontrol sisteminin gelişiminin düşük seviyede olduğunun göstergesi. İç kontrol
sistemine ilişkin farkındalık ve anlayışın bulunduğu, iç kontrol mekanizmalarının
uygulanması için çalışmalara başlandığı anlaşılmaktadır. Ancak çalışmaların
artarak devam etmesi ve uygulamaya geçilmesi gereklidir.</t>
  </si>
  <si>
    <t>%51-75</t>
  </si>
  <si>
    <t>İç kontrol sisteminin gelişiminin orta seviyede olduğunun göstergesi. İç kontrol mekanizmalarının uygulanmaya başladığı, ancak geliştirilmesi gerektiği anlaşılmaktadır.</t>
  </si>
  <si>
    <t>%76-90</t>
  </si>
  <si>
    <t>İç kontrol sisteminin gelişiminin yüksek seviyede olduğunun göstergesi. İç kontrol mekanizmalarının uygulamasının yerleştiği anlaşılmaktadır. Uygulamanın biraz daha geliştirilmesi için neler yapılabileceğinin değerlendirilmesi uygun olacaktır.</t>
  </si>
  <si>
    <t>%91-100</t>
  </si>
  <si>
    <t xml:space="preserve">İç kontrol sisteminin gelişiminin en yüksek seviyede olduğunun göstergesi. İç kontrol
mekanizmalarının en iyi şekilde uygulandığı anlaşılmaktadır. </t>
  </si>
  <si>
    <t>GENEL TOPLAM YÜZDESİ</t>
  </si>
  <si>
    <t>ÇAYIRLI MYO*</t>
  </si>
  <si>
    <t>HUKUK FAK.*</t>
  </si>
  <si>
    <t>İKTİSADİ İDARİ BİLİMLER FAK*</t>
  </si>
  <si>
    <t>KÜTÜPHANE ve DOK.DAİ.BŞK*</t>
  </si>
  <si>
    <t>SAĞLIK HİZMETLERİ MYO*</t>
  </si>
  <si>
    <t>SAĞLIK KÜLTÜR ve SPOR DAİ.BŞK*</t>
  </si>
  <si>
    <t>TURİZM MYO*</t>
  </si>
  <si>
    <t>YABANCI DİLLER YÜKSEKOKULU*</t>
  </si>
  <si>
    <t>DÖSİM*</t>
  </si>
  <si>
    <r>
      <t xml:space="preserve">1-KONTROL ORTAMI  </t>
    </r>
    <r>
      <rPr>
        <b/>
        <sz val="11"/>
        <color theme="5" tint="-0.249977111117893"/>
        <rFont val="Calibri"/>
        <family val="2"/>
        <charset val="162"/>
        <scheme val="minor"/>
      </rPr>
      <t>TOPLAM PUAN 44(* İşaretli birimlerde toplam puan 38 olarak alınmıştır.)</t>
    </r>
  </si>
  <si>
    <r>
      <t xml:space="preserve">6-TOPLAM PUAN YÜZDESİ </t>
    </r>
    <r>
      <rPr>
        <b/>
        <sz val="11"/>
        <color theme="5" tint="-0.249977111117893"/>
        <rFont val="Calibri"/>
        <family val="2"/>
        <charset val="162"/>
        <scheme val="minor"/>
      </rPr>
      <t>TOPLAM PUAN 126(* İşaretli birimlerde toplam puan 120 olarak alınmıştır.)</t>
    </r>
  </si>
  <si>
    <t xml:space="preserve">                     </t>
  </si>
  <si>
    <t>HUKUK MÜŞAVİRLİĞİ*</t>
  </si>
  <si>
    <t>SAĞLIK BİLİMLERİ ENS.</t>
  </si>
  <si>
    <t>ERZİNCAN BİNALİ YILDIRIM ÜNİVERSİTESİ  2020 YILI İÇ KONTROL SİSTEMİ YILSONU ANKET DEĞERLENDİRME RAKAMLARI</t>
  </si>
  <si>
    <t>84.21%</t>
  </si>
  <si>
    <t>ADALET MYO*</t>
  </si>
  <si>
    <t xml:space="preserve">GENEL SEKRETERLİK </t>
  </si>
  <si>
    <t>REKTÖRLÜK ÖZEL KALEM</t>
  </si>
  <si>
    <t>İLİÇ DURSUN YILDIRIM MYO*</t>
  </si>
  <si>
    <t>ÖĞRENCİ İŞLERİ DAİ.BŞK*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</si>
</sst>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color rgb="FF000000"/>
      <name val="Times New Roman"/>
      <family val="1"/>
      <charset val="162"/>
    </font>
    <font>
      <b/>
      <sz val="11"/>
      <color theme="5" tint="-0.24997711111789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b/>
      <sz val="14"/>
      <color rgb="FF006100"/>
      <name val="Calibri"/>
      <family val="2"/>
      <charset val="162"/>
      <scheme val="minor"/>
    </font>
    <font>
      <sz val="10"/>
      <name val="Times New Roman"/>
      <family val="1"/>
      <charset val="162"/>
    </font>
    <font>
      <sz val="11"/>
      <name val="Calibri"/>
      <family val="2"/>
      <charset val="162"/>
      <scheme val="minor"/>
    </font>
    <font>
      <sz val="10"/>
      <color theme="1"/>
      <name val="Times New Roman"/>
      <family val="1"/>
      <charset val="162"/>
    </font>
    <font>
      <sz val="1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s>
  <cellStyleXfs count="4">
    <xf numFmtId="0" fontId="0" fillId="0" borderId="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cellStyleXfs>
  <cellXfs count="79">
    <xf numFmtId="0" fontId="0" fillId="0" borderId="0" xfId="0"/>
    <xf numFmtId="0" fontId="0" fillId="0" borderId="1" xfId="0" applyBorder="1" applyAlignment="1">
      <alignment horizontal="center"/>
    </xf>
    <xf numFmtId="0" fontId="4" fillId="0" borderId="1" xfId="0" applyFont="1" applyBorder="1" applyAlignment="1">
      <alignment horizontal="center"/>
    </xf>
    <xf numFmtId="10" fontId="0" fillId="0" borderId="1" xfId="0" applyNumberFormat="1" applyBorder="1" applyAlignment="1">
      <alignment horizontal="center"/>
    </xf>
    <xf numFmtId="0" fontId="8" fillId="3" borderId="11" xfId="2" applyBorder="1"/>
    <xf numFmtId="0" fontId="0" fillId="0" borderId="4" xfId="0" applyBorder="1" applyAlignment="1">
      <alignment horizontal="center" vertical="top" wrapText="1"/>
    </xf>
    <xf numFmtId="0" fontId="9" fillId="4" borderId="12" xfId="3" applyBorder="1"/>
    <xf numFmtId="0" fontId="0" fillId="0" borderId="5" xfId="0" applyBorder="1" applyAlignment="1">
      <alignment horizontal="center" wrapText="1"/>
    </xf>
    <xf numFmtId="0" fontId="7" fillId="7" borderId="12" xfId="1" applyFill="1" applyBorder="1"/>
    <xf numFmtId="0" fontId="0" fillId="5" borderId="13" xfId="0" applyFill="1" applyBorder="1"/>
    <xf numFmtId="0" fontId="0" fillId="0" borderId="7" xfId="0" applyBorder="1" applyAlignment="1">
      <alignment horizontal="center" wrapText="1"/>
    </xf>
    <xf numFmtId="10" fontId="8" fillId="3" borderId="1" xfId="2" applyNumberFormat="1" applyBorder="1" applyAlignment="1">
      <alignment horizontal="center"/>
    </xf>
    <xf numFmtId="0" fontId="8" fillId="3" borderId="1" xfId="2" applyBorder="1" applyAlignment="1">
      <alignment horizontal="center"/>
    </xf>
    <xf numFmtId="0" fontId="8" fillId="3" borderId="0" xfId="2"/>
    <xf numFmtId="0" fontId="9" fillId="4" borderId="0" xfId="3"/>
    <xf numFmtId="0" fontId="4" fillId="0" borderId="1" xfId="0" applyFont="1" applyBorder="1"/>
    <xf numFmtId="0" fontId="4" fillId="0" borderId="0" xfId="0" applyFont="1"/>
    <xf numFmtId="0" fontId="4" fillId="0" borderId="6" xfId="0" applyFont="1" applyBorder="1"/>
    <xf numFmtId="0" fontId="4" fillId="0" borderId="6" xfId="0" applyFont="1" applyBorder="1" applyAlignment="1">
      <alignment horizontal="center"/>
    </xf>
    <xf numFmtId="0" fontId="4" fillId="0" borderId="7" xfId="0" applyFont="1" applyBorder="1" applyAlignment="1">
      <alignment horizontal="center"/>
    </xf>
    <xf numFmtId="0" fontId="7" fillId="8" borderId="12" xfId="1" applyFill="1" applyBorder="1"/>
    <xf numFmtId="10" fontId="10" fillId="7" borderId="1" xfId="1" applyNumberFormat="1" applyFont="1" applyFill="1" applyBorder="1" applyAlignment="1">
      <alignment horizontal="center"/>
    </xf>
    <xf numFmtId="0" fontId="10" fillId="9" borderId="1" xfId="1" applyFont="1" applyFill="1" applyBorder="1" applyAlignment="1">
      <alignment horizontal="center"/>
    </xf>
    <xf numFmtId="10" fontId="10" fillId="7" borderId="5" xfId="1" applyNumberFormat="1" applyFont="1" applyFill="1" applyBorder="1" applyAlignment="1">
      <alignment horizontal="center"/>
    </xf>
    <xf numFmtId="0" fontId="0" fillId="9" borderId="0" xfId="0" applyFill="1"/>
    <xf numFmtId="0" fontId="0" fillId="9" borderId="0" xfId="0" applyFill="1" applyBorder="1"/>
    <xf numFmtId="0" fontId="8" fillId="9" borderId="0" xfId="2" applyFill="1" applyBorder="1"/>
    <xf numFmtId="0" fontId="8" fillId="9" borderId="0" xfId="2" applyFill="1"/>
    <xf numFmtId="0" fontId="9" fillId="9" borderId="0" xfId="3" applyFill="1" applyBorder="1"/>
    <xf numFmtId="0" fontId="9" fillId="9" borderId="0" xfId="3" applyFill="1"/>
    <xf numFmtId="0" fontId="4" fillId="9" borderId="0" xfId="0" applyFont="1" applyFill="1"/>
    <xf numFmtId="10" fontId="0" fillId="6" borderId="1" xfId="0" applyNumberFormat="1" applyFill="1" applyBorder="1" applyAlignment="1">
      <alignment horizontal="center"/>
    </xf>
    <xf numFmtId="10" fontId="0" fillId="7" borderId="1" xfId="0" applyNumberFormat="1" applyFill="1" applyBorder="1" applyAlignment="1">
      <alignment horizontal="center"/>
    </xf>
    <xf numFmtId="0" fontId="0" fillId="10" borderId="1" xfId="0" applyFill="1" applyBorder="1"/>
    <xf numFmtId="0" fontId="4" fillId="10" borderId="1" xfId="0" applyFont="1" applyFill="1" applyBorder="1" applyAlignment="1">
      <alignment horizontal="center" vertical="center" wrapText="1"/>
    </xf>
    <xf numFmtId="0" fontId="5" fillId="0" borderId="1" xfId="0" applyFont="1" applyFill="1" applyBorder="1" applyAlignment="1">
      <alignment horizontal="center"/>
    </xf>
    <xf numFmtId="0" fontId="11" fillId="0" borderId="1" xfId="0" applyFont="1" applyFill="1" applyBorder="1" applyAlignment="1">
      <alignment horizontal="center" vertical="center"/>
    </xf>
    <xf numFmtId="0" fontId="8" fillId="0" borderId="1" xfId="2" applyFill="1" applyBorder="1" applyAlignment="1">
      <alignment horizontal="center"/>
    </xf>
    <xf numFmtId="0" fontId="12" fillId="0" borderId="1" xfId="2" applyFont="1" applyFill="1" applyBorder="1" applyAlignment="1">
      <alignment horizontal="left" vertical="center"/>
    </xf>
    <xf numFmtId="0" fontId="11" fillId="0" borderId="1" xfId="0" applyFont="1" applyFill="1" applyBorder="1" applyAlignment="1">
      <alignment horizontal="left" vertical="center"/>
    </xf>
    <xf numFmtId="0" fontId="5" fillId="0" borderId="1" xfId="0" applyFont="1" applyFill="1" applyBorder="1" applyAlignment="1">
      <alignment horizontal="left"/>
    </xf>
    <xf numFmtId="0" fontId="13" fillId="0" borderId="1" xfId="0" applyFont="1" applyFill="1" applyBorder="1"/>
    <xf numFmtId="0" fontId="3" fillId="0" borderId="0" xfId="0" applyFont="1"/>
    <xf numFmtId="0" fontId="8" fillId="3" borderId="1" xfId="2" applyBorder="1" applyAlignment="1">
      <alignment horizontal="left"/>
    </xf>
    <xf numFmtId="10" fontId="0" fillId="7" borderId="2" xfId="0" applyNumberFormat="1" applyFill="1" applyBorder="1" applyAlignment="1">
      <alignment horizontal="center"/>
    </xf>
    <xf numFmtId="10" fontId="9" fillId="8" borderId="1" xfId="3" applyNumberFormat="1" applyFill="1" applyBorder="1" applyAlignment="1">
      <alignment horizontal="center"/>
    </xf>
    <xf numFmtId="0" fontId="12" fillId="9" borderId="1" xfId="2" applyFont="1" applyFill="1" applyBorder="1" applyAlignment="1">
      <alignment horizontal="center"/>
    </xf>
    <xf numFmtId="10" fontId="12" fillId="9" borderId="1" xfId="2" applyNumberFormat="1" applyFont="1" applyFill="1" applyBorder="1" applyAlignment="1">
      <alignment horizontal="center"/>
    </xf>
    <xf numFmtId="0" fontId="12" fillId="0" borderId="1" xfId="0" applyFont="1" applyBorder="1" applyAlignment="1">
      <alignment horizontal="center"/>
    </xf>
    <xf numFmtId="10" fontId="12" fillId="0" borderId="1" xfId="0" applyNumberFormat="1" applyFont="1" applyBorder="1" applyAlignment="1">
      <alignment horizontal="center"/>
    </xf>
    <xf numFmtId="0" fontId="12" fillId="9" borderId="1" xfId="3" applyFont="1" applyFill="1" applyBorder="1" applyAlignment="1">
      <alignment horizontal="center"/>
    </xf>
    <xf numFmtId="10" fontId="12" fillId="9" borderId="1" xfId="3" applyNumberFormat="1" applyFont="1" applyFill="1" applyBorder="1" applyAlignment="1">
      <alignment horizontal="center"/>
    </xf>
    <xf numFmtId="0" fontId="14" fillId="0" borderId="1" xfId="0" applyFont="1" applyBorder="1" applyAlignment="1">
      <alignment horizontal="center"/>
    </xf>
    <xf numFmtId="10" fontId="14" fillId="0" borderId="1" xfId="0" applyNumberFormat="1" applyFont="1" applyBorder="1" applyAlignment="1">
      <alignment horizontal="center"/>
    </xf>
    <xf numFmtId="0" fontId="14" fillId="0" borderId="1" xfId="2" applyFont="1" applyFill="1" applyBorder="1" applyAlignment="1">
      <alignment horizontal="center"/>
    </xf>
    <xf numFmtId="10" fontId="14" fillId="0" borderId="1" xfId="2" applyNumberFormat="1" applyFont="1" applyFill="1" applyBorder="1" applyAlignment="1">
      <alignment horizontal="center"/>
    </xf>
    <xf numFmtId="0" fontId="14" fillId="9" borderId="1" xfId="3" applyFont="1" applyFill="1" applyBorder="1" applyAlignment="1">
      <alignment horizontal="center"/>
    </xf>
    <xf numFmtId="10" fontId="14" fillId="9" borderId="1" xfId="3" applyNumberFormat="1" applyFont="1" applyFill="1" applyBorder="1" applyAlignment="1">
      <alignment horizontal="center"/>
    </xf>
    <xf numFmtId="0" fontId="3" fillId="0" borderId="1" xfId="0" applyFont="1" applyBorder="1"/>
    <xf numFmtId="10" fontId="8" fillId="8" borderId="1" xfId="2" applyNumberFormat="1" applyFill="1" applyBorder="1" applyAlignment="1">
      <alignment horizontal="center"/>
    </xf>
    <xf numFmtId="0" fontId="2" fillId="0" borderId="1" xfId="2" applyFont="1" applyFill="1" applyBorder="1" applyAlignment="1">
      <alignment horizontal="center"/>
    </xf>
    <xf numFmtId="0" fontId="2" fillId="0" borderId="1" xfId="2" applyFont="1" applyFill="1" applyBorder="1" applyAlignment="1">
      <alignment horizontal="left"/>
    </xf>
    <xf numFmtId="10" fontId="2" fillId="0" borderId="1" xfId="2" applyNumberFormat="1" applyFont="1" applyFill="1" applyBorder="1" applyAlignment="1">
      <alignment horizontal="center"/>
    </xf>
    <xf numFmtId="0" fontId="2" fillId="0" borderId="1" xfId="0" applyFont="1" applyFill="1" applyBorder="1" applyAlignment="1">
      <alignment horizontal="center"/>
    </xf>
    <xf numFmtId="0" fontId="1" fillId="0" borderId="1" xfId="0" applyFont="1" applyBorder="1"/>
    <xf numFmtId="0" fontId="11" fillId="9" borderId="1" xfId="0" applyFont="1" applyFill="1" applyBorder="1" applyAlignment="1">
      <alignment horizontal="left" vertical="center" wrapText="1"/>
    </xf>
    <xf numFmtId="0" fontId="11" fillId="9" borderId="1" xfId="0" applyFont="1" applyFill="1" applyBorder="1" applyAlignment="1">
      <alignment horizontal="left" vertical="center"/>
    </xf>
    <xf numFmtId="0" fontId="8" fillId="9" borderId="1" xfId="2" applyFill="1" applyBorder="1" applyAlignment="1">
      <alignment horizontal="left"/>
    </xf>
    <xf numFmtId="0" fontId="8" fillId="9" borderId="1" xfId="2" applyFill="1" applyBorder="1" applyAlignment="1">
      <alignment horizontal="center"/>
    </xf>
    <xf numFmtId="10" fontId="8" fillId="9" borderId="1" xfId="2" applyNumberFormat="1" applyFill="1" applyBorder="1" applyAlignment="1">
      <alignment horizontal="center"/>
    </xf>
    <xf numFmtId="0" fontId="0" fillId="9" borderId="1" xfId="0" applyFill="1" applyBorder="1" applyAlignment="1">
      <alignment horizontal="center"/>
    </xf>
    <xf numFmtId="0" fontId="8" fillId="11" borderId="1" xfId="2" applyFill="1" applyBorder="1" applyAlignment="1">
      <alignment horizontal="left"/>
    </xf>
    <xf numFmtId="0" fontId="4" fillId="10" borderId="8" xfId="0" applyFont="1" applyFill="1" applyBorder="1" applyAlignment="1">
      <alignment horizontal="center"/>
    </xf>
    <xf numFmtId="0" fontId="4" fillId="10" borderId="9" xfId="0" applyFont="1" applyFill="1" applyBorder="1" applyAlignment="1">
      <alignment horizontal="center"/>
    </xf>
    <xf numFmtId="0" fontId="4" fillId="10" borderId="10" xfId="0" applyFont="1" applyFill="1" applyBorder="1" applyAlignment="1">
      <alignment horizontal="center"/>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5" xfId="0" applyFont="1" applyFill="1" applyBorder="1" applyAlignment="1">
      <alignment horizontal="center" vertical="center" wrapText="1"/>
    </xf>
  </cellXfs>
  <cellStyles count="4">
    <cellStyle name="İyi" xfId="1" builtinId="26"/>
    <cellStyle name="Kötü" xfId="2" builtinId="27"/>
    <cellStyle name="Normal" xfId="0" builtinId="0"/>
    <cellStyle name="Nötr" xfId="3"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tabSelected="1" zoomScaleNormal="100" workbookViewId="0">
      <selection activeCell="N44" sqref="N44"/>
    </sheetView>
  </sheetViews>
  <sheetFormatPr defaultRowHeight="15" x14ac:dyDescent="0.25"/>
  <cols>
    <col min="1" max="1" width="5.42578125" customWidth="1"/>
    <col min="2" max="2" width="36.42578125" customWidth="1"/>
    <col min="3" max="3" width="18.140625" customWidth="1"/>
    <col min="4" max="4" width="9.42578125" customWidth="1"/>
    <col min="5" max="5" width="18" customWidth="1"/>
    <col min="6" max="6" width="9.7109375" bestFit="1" customWidth="1"/>
    <col min="7" max="7" width="16.7109375" customWidth="1"/>
    <col min="8" max="8" width="9.7109375" bestFit="1" customWidth="1"/>
    <col min="9" max="9" width="18.140625" customWidth="1"/>
    <col min="10" max="10" width="10" customWidth="1"/>
    <col min="11" max="11" width="17.42578125" customWidth="1"/>
    <col min="12" max="12" width="9.7109375" bestFit="1" customWidth="1"/>
    <col min="13" max="13" width="18.28515625" customWidth="1"/>
    <col min="14" max="14" width="12.140625" customWidth="1"/>
    <col min="15" max="26" width="9.140625" style="24"/>
  </cols>
  <sheetData>
    <row r="1" spans="1:26" ht="48.75" customHeight="1" x14ac:dyDescent="0.25">
      <c r="A1" s="72" t="s">
        <v>57</v>
      </c>
      <c r="B1" s="73"/>
      <c r="C1" s="73"/>
      <c r="D1" s="73"/>
      <c r="E1" s="73"/>
      <c r="F1" s="73"/>
      <c r="G1" s="73"/>
      <c r="H1" s="73"/>
      <c r="I1" s="73"/>
      <c r="J1" s="73"/>
      <c r="K1" s="73"/>
      <c r="L1" s="73"/>
      <c r="M1" s="73"/>
      <c r="N1" s="74"/>
    </row>
    <row r="2" spans="1:26" ht="98.25" customHeight="1" x14ac:dyDescent="0.25">
      <c r="A2" s="33"/>
      <c r="B2" s="34" t="s">
        <v>31</v>
      </c>
      <c r="C2" s="75" t="s">
        <v>52</v>
      </c>
      <c r="D2" s="76"/>
      <c r="E2" s="75" t="s">
        <v>28</v>
      </c>
      <c r="F2" s="76"/>
      <c r="G2" s="75" t="s">
        <v>29</v>
      </c>
      <c r="H2" s="76"/>
      <c r="I2" s="75" t="s">
        <v>25</v>
      </c>
      <c r="J2" s="76"/>
      <c r="K2" s="77" t="s">
        <v>26</v>
      </c>
      <c r="L2" s="77"/>
      <c r="M2" s="77" t="s">
        <v>53</v>
      </c>
      <c r="N2" s="78"/>
      <c r="O2" s="25"/>
    </row>
    <row r="3" spans="1:26" x14ac:dyDescent="0.25">
      <c r="A3" s="35">
        <v>1</v>
      </c>
      <c r="B3" s="40" t="s">
        <v>0</v>
      </c>
      <c r="C3" s="1">
        <v>43</v>
      </c>
      <c r="D3" s="3">
        <f>C3/44</f>
        <v>0.97727272727272729</v>
      </c>
      <c r="E3" s="1">
        <v>21</v>
      </c>
      <c r="F3" s="3">
        <f>E3/24</f>
        <v>0.875</v>
      </c>
      <c r="G3" s="1">
        <v>19</v>
      </c>
      <c r="H3" s="3">
        <f>G3/22</f>
        <v>0.86363636363636365</v>
      </c>
      <c r="I3" s="1">
        <v>22</v>
      </c>
      <c r="J3" s="3">
        <f>I3/22</f>
        <v>1</v>
      </c>
      <c r="K3" s="1">
        <v>13</v>
      </c>
      <c r="L3" s="3">
        <f>K3/14</f>
        <v>0.9285714285714286</v>
      </c>
      <c r="M3" s="1">
        <f>C3+E3+G3+I3+K3</f>
        <v>118</v>
      </c>
      <c r="N3" s="31">
        <f>M3/126</f>
        <v>0.93650793650793651</v>
      </c>
      <c r="O3" s="25"/>
    </row>
    <row r="4" spans="1:26" x14ac:dyDescent="0.25">
      <c r="A4" s="35">
        <v>2</v>
      </c>
      <c r="B4" s="39" t="s">
        <v>59</v>
      </c>
      <c r="C4" s="1">
        <v>32</v>
      </c>
      <c r="D4" s="3" t="s">
        <v>58</v>
      </c>
      <c r="E4" s="1">
        <v>19</v>
      </c>
      <c r="F4" s="3">
        <v>0.79159999999999997</v>
      </c>
      <c r="G4" s="1">
        <v>19</v>
      </c>
      <c r="H4" s="3">
        <v>0.86360000000000003</v>
      </c>
      <c r="I4" s="1">
        <v>22</v>
      </c>
      <c r="J4" s="3">
        <v>1</v>
      </c>
      <c r="K4" s="1">
        <v>12</v>
      </c>
      <c r="L4" s="3">
        <f t="shared" ref="L4:L46" si="0">K4/14</f>
        <v>0.8571428571428571</v>
      </c>
      <c r="M4" s="1">
        <f>C4+E4+G4+I4+K4</f>
        <v>104</v>
      </c>
      <c r="N4" s="32">
        <f>M4/120</f>
        <v>0.8666666666666667</v>
      </c>
      <c r="O4" s="25"/>
    </row>
    <row r="5" spans="1:26" x14ac:dyDescent="0.25">
      <c r="A5" s="35">
        <v>3</v>
      </c>
      <c r="B5" s="39" t="s">
        <v>1</v>
      </c>
      <c r="C5" s="1">
        <v>44</v>
      </c>
      <c r="D5" s="3">
        <f t="shared" ref="D5:D46" si="1">C5/44</f>
        <v>1</v>
      </c>
      <c r="E5" s="1">
        <v>21</v>
      </c>
      <c r="F5" s="3">
        <f t="shared" ref="F5:F46" si="2">E5/24</f>
        <v>0.875</v>
      </c>
      <c r="G5" s="1">
        <v>18</v>
      </c>
      <c r="H5" s="3">
        <f t="shared" ref="H5:H46" si="3">G5/22</f>
        <v>0.81818181818181823</v>
      </c>
      <c r="I5" s="1">
        <v>22</v>
      </c>
      <c r="J5" s="3">
        <f t="shared" ref="J5:J46" si="4">I5/22</f>
        <v>1</v>
      </c>
      <c r="K5" s="1">
        <v>10</v>
      </c>
      <c r="L5" s="3">
        <f t="shared" si="0"/>
        <v>0.7142857142857143</v>
      </c>
      <c r="M5" s="1">
        <f t="shared" ref="M5:M45" si="5">C5+E5+G5+I5+K5</f>
        <v>115</v>
      </c>
      <c r="N5" s="31">
        <f t="shared" ref="N5:N46" si="6">M5/126</f>
        <v>0.91269841269841268</v>
      </c>
      <c r="O5" s="25"/>
    </row>
    <row r="6" spans="1:26" x14ac:dyDescent="0.25">
      <c r="A6" s="35">
        <v>4</v>
      </c>
      <c r="B6" s="39" t="s">
        <v>2</v>
      </c>
      <c r="C6" s="1">
        <v>43</v>
      </c>
      <c r="D6" s="3">
        <v>0.97719999999999996</v>
      </c>
      <c r="E6" s="1">
        <v>19</v>
      </c>
      <c r="F6" s="3">
        <f t="shared" si="2"/>
        <v>0.79166666666666663</v>
      </c>
      <c r="G6" s="1">
        <v>21</v>
      </c>
      <c r="H6" s="3">
        <f t="shared" si="3"/>
        <v>0.95454545454545459</v>
      </c>
      <c r="I6" s="1">
        <v>22</v>
      </c>
      <c r="J6" s="3">
        <f t="shared" si="4"/>
        <v>1</v>
      </c>
      <c r="K6" s="1">
        <v>12</v>
      </c>
      <c r="L6" s="3">
        <f t="shared" si="0"/>
        <v>0.8571428571428571</v>
      </c>
      <c r="M6" s="1">
        <f t="shared" si="5"/>
        <v>117</v>
      </c>
      <c r="N6" s="31">
        <f t="shared" si="6"/>
        <v>0.9285714285714286</v>
      </c>
      <c r="O6" s="25"/>
    </row>
    <row r="7" spans="1:26" s="13" customFormat="1" x14ac:dyDescent="0.25">
      <c r="A7" s="35">
        <v>5</v>
      </c>
      <c r="B7" s="39" t="s">
        <v>43</v>
      </c>
      <c r="C7" s="46">
        <v>38</v>
      </c>
      <c r="D7" s="47">
        <f>C7/38</f>
        <v>1</v>
      </c>
      <c r="E7" s="46">
        <v>3</v>
      </c>
      <c r="F7" s="47">
        <f t="shared" si="2"/>
        <v>0.125</v>
      </c>
      <c r="G7" s="46">
        <v>11</v>
      </c>
      <c r="H7" s="47">
        <f t="shared" si="3"/>
        <v>0.5</v>
      </c>
      <c r="I7" s="46">
        <v>22</v>
      </c>
      <c r="J7" s="47">
        <f t="shared" si="4"/>
        <v>1</v>
      </c>
      <c r="K7" s="46">
        <v>8</v>
      </c>
      <c r="L7" s="47">
        <f t="shared" si="0"/>
        <v>0.5714285714285714</v>
      </c>
      <c r="M7" s="48">
        <f t="shared" si="5"/>
        <v>82</v>
      </c>
      <c r="N7" s="45">
        <f>M7/120</f>
        <v>0.68333333333333335</v>
      </c>
      <c r="O7" s="26"/>
      <c r="P7" s="27"/>
      <c r="Q7" s="27"/>
      <c r="R7" s="27"/>
      <c r="S7" s="27"/>
      <c r="T7" s="27"/>
      <c r="U7" s="27"/>
      <c r="V7" s="27"/>
      <c r="W7" s="27"/>
      <c r="X7" s="27"/>
      <c r="Y7" s="27"/>
      <c r="Z7" s="27"/>
    </row>
    <row r="8" spans="1:26" x14ac:dyDescent="0.25">
      <c r="A8" s="35">
        <v>6</v>
      </c>
      <c r="B8" s="40" t="s">
        <v>3</v>
      </c>
      <c r="C8" s="48">
        <v>38</v>
      </c>
      <c r="D8" s="49">
        <f t="shared" si="1"/>
        <v>0.86363636363636365</v>
      </c>
      <c r="E8" s="48">
        <v>20</v>
      </c>
      <c r="F8" s="49">
        <f t="shared" si="2"/>
        <v>0.83333333333333337</v>
      </c>
      <c r="G8" s="48">
        <v>18</v>
      </c>
      <c r="H8" s="49">
        <f t="shared" si="3"/>
        <v>0.81818181818181823</v>
      </c>
      <c r="I8" s="48">
        <v>16</v>
      </c>
      <c r="J8" s="49">
        <f t="shared" si="4"/>
        <v>0.72727272727272729</v>
      </c>
      <c r="K8" s="48">
        <v>12</v>
      </c>
      <c r="L8" s="49">
        <f t="shared" si="0"/>
        <v>0.8571428571428571</v>
      </c>
      <c r="M8" s="48">
        <f t="shared" si="5"/>
        <v>104</v>
      </c>
      <c r="N8" s="32">
        <f t="shared" si="6"/>
        <v>0.82539682539682535</v>
      </c>
      <c r="O8" s="25"/>
    </row>
    <row r="9" spans="1:26" x14ac:dyDescent="0.25">
      <c r="A9" s="35">
        <v>7</v>
      </c>
      <c r="B9" s="39" t="s">
        <v>4</v>
      </c>
      <c r="C9" s="48">
        <v>44</v>
      </c>
      <c r="D9" s="49">
        <f t="shared" si="1"/>
        <v>1</v>
      </c>
      <c r="E9" s="48">
        <v>14</v>
      </c>
      <c r="F9" s="49">
        <f t="shared" si="2"/>
        <v>0.58333333333333337</v>
      </c>
      <c r="G9" s="48">
        <v>22</v>
      </c>
      <c r="H9" s="49">
        <f t="shared" si="3"/>
        <v>1</v>
      </c>
      <c r="I9" s="48">
        <v>22</v>
      </c>
      <c r="J9" s="49">
        <f t="shared" si="4"/>
        <v>1</v>
      </c>
      <c r="K9" s="48">
        <v>12</v>
      </c>
      <c r="L9" s="49">
        <f t="shared" si="0"/>
        <v>0.8571428571428571</v>
      </c>
      <c r="M9" s="48">
        <f t="shared" si="5"/>
        <v>114</v>
      </c>
      <c r="N9" s="31">
        <f t="shared" si="6"/>
        <v>0.90476190476190477</v>
      </c>
      <c r="O9" s="25"/>
    </row>
    <row r="10" spans="1:26" x14ac:dyDescent="0.25">
      <c r="A10" s="35">
        <v>8</v>
      </c>
      <c r="B10" s="39" t="s">
        <v>5</v>
      </c>
      <c r="C10" s="48">
        <v>40</v>
      </c>
      <c r="D10" s="49">
        <f t="shared" si="1"/>
        <v>0.90909090909090906</v>
      </c>
      <c r="E10" s="48">
        <v>15</v>
      </c>
      <c r="F10" s="49">
        <f t="shared" si="2"/>
        <v>0.625</v>
      </c>
      <c r="G10" s="48">
        <v>19</v>
      </c>
      <c r="H10" s="49">
        <f t="shared" si="3"/>
        <v>0.86363636363636365</v>
      </c>
      <c r="I10" s="48">
        <v>21</v>
      </c>
      <c r="J10" s="49">
        <f t="shared" si="4"/>
        <v>0.95454545454545459</v>
      </c>
      <c r="K10" s="48">
        <v>14</v>
      </c>
      <c r="L10" s="49">
        <f t="shared" si="0"/>
        <v>1</v>
      </c>
      <c r="M10" s="48">
        <f t="shared" si="5"/>
        <v>109</v>
      </c>
      <c r="N10" s="32">
        <f t="shared" si="6"/>
        <v>0.86507936507936511</v>
      </c>
      <c r="O10" s="25"/>
    </row>
    <row r="11" spans="1:26" x14ac:dyDescent="0.25">
      <c r="A11" s="35">
        <v>9</v>
      </c>
      <c r="B11" s="39" t="s">
        <v>6</v>
      </c>
      <c r="C11" s="48">
        <v>38</v>
      </c>
      <c r="D11" s="49">
        <f t="shared" si="1"/>
        <v>0.86363636363636365</v>
      </c>
      <c r="E11" s="48">
        <v>19</v>
      </c>
      <c r="F11" s="49">
        <f t="shared" si="2"/>
        <v>0.79166666666666663</v>
      </c>
      <c r="G11" s="48">
        <v>15</v>
      </c>
      <c r="H11" s="49">
        <f t="shared" si="3"/>
        <v>0.68181818181818177</v>
      </c>
      <c r="I11" s="48">
        <v>20</v>
      </c>
      <c r="J11" s="49">
        <f t="shared" si="4"/>
        <v>0.90909090909090906</v>
      </c>
      <c r="K11" s="48">
        <v>13</v>
      </c>
      <c r="L11" s="49">
        <f t="shared" si="0"/>
        <v>0.9285714285714286</v>
      </c>
      <c r="M11" s="48">
        <f t="shared" si="5"/>
        <v>105</v>
      </c>
      <c r="N11" s="32">
        <f t="shared" si="6"/>
        <v>0.83333333333333337</v>
      </c>
      <c r="O11" s="25"/>
    </row>
    <row r="12" spans="1:26" x14ac:dyDescent="0.25">
      <c r="A12" s="35">
        <v>10</v>
      </c>
      <c r="B12" s="39" t="s">
        <v>7</v>
      </c>
      <c r="C12" s="48">
        <v>42</v>
      </c>
      <c r="D12" s="49">
        <f t="shared" si="1"/>
        <v>0.95454545454545459</v>
      </c>
      <c r="E12" s="48">
        <v>16</v>
      </c>
      <c r="F12" s="49">
        <f t="shared" si="2"/>
        <v>0.66666666666666663</v>
      </c>
      <c r="G12" s="48">
        <v>15</v>
      </c>
      <c r="H12" s="49">
        <f t="shared" si="3"/>
        <v>0.68181818181818177</v>
      </c>
      <c r="I12" s="48">
        <v>17</v>
      </c>
      <c r="J12" s="49">
        <f t="shared" si="4"/>
        <v>0.77272727272727271</v>
      </c>
      <c r="K12" s="48">
        <v>13</v>
      </c>
      <c r="L12" s="49">
        <f t="shared" si="0"/>
        <v>0.9285714285714286</v>
      </c>
      <c r="M12" s="48">
        <f t="shared" si="5"/>
        <v>103</v>
      </c>
      <c r="N12" s="32">
        <f t="shared" si="6"/>
        <v>0.81746031746031744</v>
      </c>
      <c r="O12" s="25"/>
    </row>
    <row r="13" spans="1:26" x14ac:dyDescent="0.25">
      <c r="A13" s="35">
        <v>11</v>
      </c>
      <c r="B13" s="39" t="s">
        <v>8</v>
      </c>
      <c r="C13" s="48">
        <v>37</v>
      </c>
      <c r="D13" s="49">
        <f t="shared" si="1"/>
        <v>0.84090909090909094</v>
      </c>
      <c r="E13" s="48">
        <v>20</v>
      </c>
      <c r="F13" s="49">
        <f t="shared" si="2"/>
        <v>0.83333333333333337</v>
      </c>
      <c r="G13" s="48">
        <v>22</v>
      </c>
      <c r="H13" s="49">
        <f t="shared" si="3"/>
        <v>1</v>
      </c>
      <c r="I13" s="48">
        <v>21</v>
      </c>
      <c r="J13" s="49">
        <f t="shared" si="4"/>
        <v>0.95454545454545459</v>
      </c>
      <c r="K13" s="48">
        <v>13</v>
      </c>
      <c r="L13" s="49">
        <f t="shared" si="0"/>
        <v>0.9285714285714286</v>
      </c>
      <c r="M13" s="48">
        <f t="shared" si="5"/>
        <v>113</v>
      </c>
      <c r="N13" s="32">
        <f t="shared" si="6"/>
        <v>0.89682539682539686</v>
      </c>
      <c r="O13" s="25"/>
    </row>
    <row r="14" spans="1:26" x14ac:dyDescent="0.25">
      <c r="A14" s="35">
        <v>12</v>
      </c>
      <c r="B14" s="65" t="s">
        <v>60</v>
      </c>
      <c r="C14" s="48">
        <v>40</v>
      </c>
      <c r="D14" s="49">
        <f t="shared" si="1"/>
        <v>0.90909090909090906</v>
      </c>
      <c r="E14" s="48">
        <v>24</v>
      </c>
      <c r="F14" s="49">
        <f t="shared" si="2"/>
        <v>1</v>
      </c>
      <c r="G14" s="48">
        <v>21</v>
      </c>
      <c r="H14" s="49">
        <f t="shared" si="3"/>
        <v>0.95454545454545459</v>
      </c>
      <c r="I14" s="48">
        <v>22</v>
      </c>
      <c r="J14" s="49">
        <f t="shared" si="4"/>
        <v>1</v>
      </c>
      <c r="K14" s="48">
        <v>14</v>
      </c>
      <c r="L14" s="49">
        <f t="shared" si="0"/>
        <v>1</v>
      </c>
      <c r="M14" s="48">
        <f t="shared" si="5"/>
        <v>121</v>
      </c>
      <c r="N14" s="31">
        <f t="shared" si="6"/>
        <v>0.96031746031746035</v>
      </c>
      <c r="O14" s="25"/>
    </row>
    <row r="15" spans="1:26" s="14" customFormat="1" x14ac:dyDescent="0.25">
      <c r="A15" s="36">
        <v>13</v>
      </c>
      <c r="B15" s="39" t="s">
        <v>44</v>
      </c>
      <c r="C15" s="50">
        <v>28</v>
      </c>
      <c r="D15" s="51">
        <f>C15/38</f>
        <v>0.73684210526315785</v>
      </c>
      <c r="E15" s="50">
        <v>19</v>
      </c>
      <c r="F15" s="51">
        <f t="shared" si="2"/>
        <v>0.79166666666666663</v>
      </c>
      <c r="G15" s="50">
        <v>16</v>
      </c>
      <c r="H15" s="51">
        <f t="shared" si="3"/>
        <v>0.72727272727272729</v>
      </c>
      <c r="I15" s="50">
        <v>19</v>
      </c>
      <c r="J15" s="51">
        <f t="shared" si="4"/>
        <v>0.86363636363636365</v>
      </c>
      <c r="K15" s="50">
        <v>12</v>
      </c>
      <c r="L15" s="51">
        <f t="shared" si="0"/>
        <v>0.8571428571428571</v>
      </c>
      <c r="M15" s="48">
        <f t="shared" si="5"/>
        <v>94</v>
      </c>
      <c r="N15" s="32">
        <f>M15/120</f>
        <v>0.78333333333333333</v>
      </c>
      <c r="O15" s="28"/>
      <c r="P15" s="29"/>
      <c r="Q15" s="29"/>
      <c r="R15" s="29"/>
      <c r="S15" s="29"/>
      <c r="T15" s="29"/>
      <c r="U15" s="29"/>
      <c r="V15" s="29"/>
      <c r="W15" s="29"/>
      <c r="X15" s="29"/>
      <c r="Y15" s="29"/>
      <c r="Z15" s="29"/>
    </row>
    <row r="16" spans="1:26" x14ac:dyDescent="0.25">
      <c r="A16" s="35">
        <v>14</v>
      </c>
      <c r="B16" s="66" t="s">
        <v>55</v>
      </c>
      <c r="C16" s="48">
        <v>31</v>
      </c>
      <c r="D16" s="49">
        <f t="shared" si="1"/>
        <v>0.70454545454545459</v>
      </c>
      <c r="E16" s="48">
        <v>18</v>
      </c>
      <c r="F16" s="49">
        <f t="shared" si="2"/>
        <v>0.75</v>
      </c>
      <c r="G16" s="48">
        <v>18</v>
      </c>
      <c r="H16" s="49">
        <f t="shared" si="3"/>
        <v>0.81818181818181823</v>
      </c>
      <c r="I16" s="48">
        <v>20</v>
      </c>
      <c r="J16" s="49">
        <f t="shared" si="4"/>
        <v>0.90909090909090906</v>
      </c>
      <c r="K16" s="48">
        <v>12</v>
      </c>
      <c r="L16" s="49">
        <f t="shared" si="0"/>
        <v>0.8571428571428571</v>
      </c>
      <c r="M16" s="48">
        <f t="shared" si="5"/>
        <v>99</v>
      </c>
      <c r="N16" s="32">
        <f>M16/120</f>
        <v>0.82499999999999996</v>
      </c>
      <c r="O16" s="25"/>
    </row>
    <row r="17" spans="1:26" x14ac:dyDescent="0.25">
      <c r="A17" s="35">
        <v>15</v>
      </c>
      <c r="B17" s="39" t="s">
        <v>9</v>
      </c>
      <c r="C17" s="48">
        <v>42</v>
      </c>
      <c r="D17" s="49">
        <f t="shared" si="1"/>
        <v>0.95454545454545459</v>
      </c>
      <c r="E17" s="48">
        <v>24</v>
      </c>
      <c r="F17" s="49">
        <f t="shared" si="2"/>
        <v>1</v>
      </c>
      <c r="G17" s="48">
        <v>20</v>
      </c>
      <c r="H17" s="49">
        <f t="shared" si="3"/>
        <v>0.90909090909090906</v>
      </c>
      <c r="I17" s="48">
        <v>20</v>
      </c>
      <c r="J17" s="49">
        <f t="shared" si="4"/>
        <v>0.90909090909090906</v>
      </c>
      <c r="K17" s="48">
        <v>14</v>
      </c>
      <c r="L17" s="49">
        <f t="shared" si="0"/>
        <v>1</v>
      </c>
      <c r="M17" s="48">
        <f t="shared" si="5"/>
        <v>120</v>
      </c>
      <c r="N17" s="31">
        <f t="shared" si="6"/>
        <v>0.95238095238095233</v>
      </c>
      <c r="O17" s="25"/>
    </row>
    <row r="18" spans="1:26" s="13" customFormat="1" x14ac:dyDescent="0.25">
      <c r="A18" s="35">
        <v>16</v>
      </c>
      <c r="B18" s="39" t="s">
        <v>45</v>
      </c>
      <c r="C18" s="46">
        <v>36</v>
      </c>
      <c r="D18" s="47">
        <f>C18/38</f>
        <v>0.94736842105263153</v>
      </c>
      <c r="E18" s="46">
        <v>19</v>
      </c>
      <c r="F18" s="47">
        <f t="shared" si="2"/>
        <v>0.79166666666666663</v>
      </c>
      <c r="G18" s="46">
        <v>16</v>
      </c>
      <c r="H18" s="47">
        <f t="shared" si="3"/>
        <v>0.72727272727272729</v>
      </c>
      <c r="I18" s="46">
        <v>18</v>
      </c>
      <c r="J18" s="47">
        <f t="shared" si="4"/>
        <v>0.81818181818181823</v>
      </c>
      <c r="K18" s="46">
        <v>13</v>
      </c>
      <c r="L18" s="47">
        <f t="shared" si="0"/>
        <v>0.9285714285714286</v>
      </c>
      <c r="M18" s="48">
        <f t="shared" si="5"/>
        <v>102</v>
      </c>
      <c r="N18" s="32">
        <f>M18/120</f>
        <v>0.85</v>
      </c>
      <c r="O18" s="26"/>
      <c r="P18" s="27"/>
      <c r="Q18" s="27"/>
      <c r="R18" s="27"/>
      <c r="S18" s="27"/>
      <c r="T18" s="27"/>
      <c r="U18" s="27"/>
      <c r="V18" s="27"/>
      <c r="W18" s="27"/>
      <c r="X18" s="27"/>
      <c r="Y18" s="27"/>
      <c r="Z18" s="27"/>
    </row>
    <row r="19" spans="1:26" x14ac:dyDescent="0.25">
      <c r="A19" s="35">
        <v>17</v>
      </c>
      <c r="B19" s="66" t="s">
        <v>10</v>
      </c>
      <c r="C19" s="48">
        <v>38</v>
      </c>
      <c r="D19" s="49">
        <f t="shared" si="1"/>
        <v>0.86363636363636365</v>
      </c>
      <c r="E19" s="48">
        <v>22</v>
      </c>
      <c r="F19" s="49">
        <f t="shared" si="2"/>
        <v>0.91666666666666663</v>
      </c>
      <c r="G19" s="48">
        <v>21</v>
      </c>
      <c r="H19" s="49">
        <f t="shared" si="3"/>
        <v>0.95454545454545459</v>
      </c>
      <c r="I19" s="48">
        <v>22</v>
      </c>
      <c r="J19" s="49">
        <f t="shared" si="4"/>
        <v>1</v>
      </c>
      <c r="K19" s="48">
        <v>14</v>
      </c>
      <c r="L19" s="49">
        <f t="shared" si="0"/>
        <v>1</v>
      </c>
      <c r="M19" s="48">
        <f t="shared" si="5"/>
        <v>117</v>
      </c>
      <c r="N19" s="31">
        <f t="shared" si="6"/>
        <v>0.9285714285714286</v>
      </c>
      <c r="O19" s="25"/>
    </row>
    <row r="20" spans="1:26" s="14" customFormat="1" x14ac:dyDescent="0.25">
      <c r="A20" s="36">
        <v>18</v>
      </c>
      <c r="B20" s="39" t="s">
        <v>62</v>
      </c>
      <c r="C20" s="50">
        <v>35</v>
      </c>
      <c r="D20" s="51">
        <f t="shared" si="1"/>
        <v>0.79545454545454541</v>
      </c>
      <c r="E20" s="50">
        <v>16</v>
      </c>
      <c r="F20" s="51">
        <f t="shared" si="2"/>
        <v>0.66666666666666663</v>
      </c>
      <c r="G20" s="50">
        <v>15</v>
      </c>
      <c r="H20" s="51">
        <f t="shared" si="3"/>
        <v>0.68181818181818177</v>
      </c>
      <c r="I20" s="50">
        <v>20</v>
      </c>
      <c r="J20" s="51">
        <f t="shared" si="4"/>
        <v>0.90909090909090906</v>
      </c>
      <c r="K20" s="50">
        <v>11</v>
      </c>
      <c r="L20" s="51">
        <f t="shared" si="0"/>
        <v>0.7857142857142857</v>
      </c>
      <c r="M20" s="48">
        <f t="shared" si="5"/>
        <v>97</v>
      </c>
      <c r="N20" s="32">
        <f>M20/120</f>
        <v>0.80833333333333335</v>
      </c>
      <c r="O20" s="28"/>
      <c r="P20" s="29"/>
      <c r="Q20" s="29"/>
      <c r="R20" s="29"/>
      <c r="S20" s="29"/>
      <c r="T20" s="29"/>
      <c r="U20" s="29"/>
      <c r="V20" s="29"/>
      <c r="W20" s="29"/>
      <c r="X20" s="29"/>
      <c r="Y20" s="29"/>
      <c r="Z20" s="29"/>
    </row>
    <row r="21" spans="1:26" x14ac:dyDescent="0.25">
      <c r="A21" s="35">
        <v>19</v>
      </c>
      <c r="B21" s="66" t="s">
        <v>11</v>
      </c>
      <c r="C21" s="48">
        <v>44</v>
      </c>
      <c r="D21" s="49">
        <f t="shared" si="1"/>
        <v>1</v>
      </c>
      <c r="E21" s="48">
        <v>23</v>
      </c>
      <c r="F21" s="49">
        <f t="shared" si="2"/>
        <v>0.95833333333333337</v>
      </c>
      <c r="G21" s="48">
        <v>21</v>
      </c>
      <c r="H21" s="49">
        <f t="shared" si="3"/>
        <v>0.95454545454545459</v>
      </c>
      <c r="I21" s="48">
        <v>22</v>
      </c>
      <c r="J21" s="49">
        <f t="shared" si="4"/>
        <v>1</v>
      </c>
      <c r="K21" s="48">
        <v>14</v>
      </c>
      <c r="L21" s="49">
        <f t="shared" si="0"/>
        <v>1</v>
      </c>
      <c r="M21" s="48">
        <f t="shared" si="5"/>
        <v>124</v>
      </c>
      <c r="N21" s="31">
        <f t="shared" si="6"/>
        <v>0.98412698412698407</v>
      </c>
      <c r="O21" s="25"/>
    </row>
    <row r="22" spans="1:26" x14ac:dyDescent="0.25">
      <c r="A22" s="35">
        <v>20</v>
      </c>
      <c r="B22" s="39" t="s">
        <v>12</v>
      </c>
      <c r="C22" s="48">
        <v>37</v>
      </c>
      <c r="D22" s="49">
        <f t="shared" si="1"/>
        <v>0.84090909090909094</v>
      </c>
      <c r="E22" s="48">
        <v>22</v>
      </c>
      <c r="F22" s="49">
        <f t="shared" si="2"/>
        <v>0.91666666666666663</v>
      </c>
      <c r="G22" s="48">
        <v>22</v>
      </c>
      <c r="H22" s="49">
        <f t="shared" si="3"/>
        <v>1</v>
      </c>
      <c r="I22" s="48">
        <v>20</v>
      </c>
      <c r="J22" s="49">
        <f t="shared" si="4"/>
        <v>0.90909090909090906</v>
      </c>
      <c r="K22" s="48">
        <v>14</v>
      </c>
      <c r="L22" s="49">
        <f t="shared" si="0"/>
        <v>1</v>
      </c>
      <c r="M22" s="48">
        <f t="shared" si="5"/>
        <v>115</v>
      </c>
      <c r="N22" s="31">
        <f t="shared" si="6"/>
        <v>0.91269841269841268</v>
      </c>
      <c r="O22" s="25"/>
    </row>
    <row r="23" spans="1:26" x14ac:dyDescent="0.25">
      <c r="A23" s="35">
        <v>21</v>
      </c>
      <c r="B23" s="39" t="s">
        <v>13</v>
      </c>
      <c r="C23" s="48">
        <v>37</v>
      </c>
      <c r="D23" s="49">
        <f t="shared" si="1"/>
        <v>0.84090909090909094</v>
      </c>
      <c r="E23" s="48">
        <v>22</v>
      </c>
      <c r="F23" s="49">
        <f t="shared" si="2"/>
        <v>0.91666666666666663</v>
      </c>
      <c r="G23" s="48">
        <v>22</v>
      </c>
      <c r="H23" s="49">
        <f t="shared" si="3"/>
        <v>1</v>
      </c>
      <c r="I23" s="48">
        <v>22</v>
      </c>
      <c r="J23" s="49">
        <f t="shared" si="4"/>
        <v>1</v>
      </c>
      <c r="K23" s="48">
        <v>14</v>
      </c>
      <c r="L23" s="49">
        <f t="shared" si="0"/>
        <v>1</v>
      </c>
      <c r="M23" s="48">
        <f t="shared" si="5"/>
        <v>117</v>
      </c>
      <c r="N23" s="31">
        <f t="shared" si="6"/>
        <v>0.9285714285714286</v>
      </c>
      <c r="O23" s="25"/>
    </row>
    <row r="24" spans="1:26" x14ac:dyDescent="0.25">
      <c r="A24" s="35">
        <v>22</v>
      </c>
      <c r="B24" s="66" t="s">
        <v>46</v>
      </c>
      <c r="C24" s="48">
        <v>32</v>
      </c>
      <c r="D24" s="49">
        <f t="shared" si="1"/>
        <v>0.72727272727272729</v>
      </c>
      <c r="E24" s="48">
        <v>20</v>
      </c>
      <c r="F24" s="49">
        <f t="shared" si="2"/>
        <v>0.83333333333333337</v>
      </c>
      <c r="G24" s="48">
        <v>16</v>
      </c>
      <c r="H24" s="49">
        <f t="shared" si="3"/>
        <v>0.72727272727272729</v>
      </c>
      <c r="I24" s="48">
        <v>22</v>
      </c>
      <c r="J24" s="49">
        <f t="shared" si="4"/>
        <v>1</v>
      </c>
      <c r="K24" s="48">
        <v>14</v>
      </c>
      <c r="L24" s="49">
        <f t="shared" si="0"/>
        <v>1</v>
      </c>
      <c r="M24" s="48">
        <f t="shared" si="5"/>
        <v>104</v>
      </c>
      <c r="N24" s="32">
        <f>M24/120</f>
        <v>0.8666666666666667</v>
      </c>
      <c r="O24" s="25"/>
    </row>
    <row r="25" spans="1:26" x14ac:dyDescent="0.25">
      <c r="A25" s="35">
        <v>23</v>
      </c>
      <c r="B25" s="39" t="s">
        <v>14</v>
      </c>
      <c r="C25" s="48">
        <v>39</v>
      </c>
      <c r="D25" s="49">
        <f t="shared" si="1"/>
        <v>0.88636363636363635</v>
      </c>
      <c r="E25" s="48">
        <v>13</v>
      </c>
      <c r="F25" s="49">
        <f t="shared" si="2"/>
        <v>0.54166666666666663</v>
      </c>
      <c r="G25" s="48">
        <v>22</v>
      </c>
      <c r="H25" s="49">
        <f t="shared" si="3"/>
        <v>1</v>
      </c>
      <c r="I25" s="48">
        <v>21</v>
      </c>
      <c r="J25" s="49">
        <f t="shared" si="4"/>
        <v>0.95454545454545459</v>
      </c>
      <c r="K25" s="48">
        <v>12</v>
      </c>
      <c r="L25" s="49">
        <f t="shared" si="0"/>
        <v>0.8571428571428571</v>
      </c>
      <c r="M25" s="48">
        <f t="shared" si="5"/>
        <v>107</v>
      </c>
      <c r="N25" s="32">
        <f t="shared" si="6"/>
        <v>0.84920634920634919</v>
      </c>
      <c r="O25" s="25"/>
    </row>
    <row r="26" spans="1:26" x14ac:dyDescent="0.25">
      <c r="A26" s="35">
        <v>24</v>
      </c>
      <c r="B26" s="66" t="s">
        <v>63</v>
      </c>
      <c r="C26" s="1">
        <v>36</v>
      </c>
      <c r="D26" s="3">
        <f>C26/38</f>
        <v>0.94736842105263153</v>
      </c>
      <c r="E26" s="1">
        <v>24</v>
      </c>
      <c r="F26" s="3">
        <f t="shared" si="2"/>
        <v>1</v>
      </c>
      <c r="G26" s="1">
        <v>18</v>
      </c>
      <c r="H26" s="3">
        <f t="shared" si="3"/>
        <v>0.81818181818181823</v>
      </c>
      <c r="I26" s="1">
        <v>22</v>
      </c>
      <c r="J26" s="3">
        <f t="shared" si="4"/>
        <v>1</v>
      </c>
      <c r="K26" s="1">
        <v>14</v>
      </c>
      <c r="L26" s="3">
        <f t="shared" si="0"/>
        <v>1</v>
      </c>
      <c r="M26" s="1">
        <f t="shared" si="5"/>
        <v>114</v>
      </c>
      <c r="N26" s="31">
        <f>M26/120</f>
        <v>0.95</v>
      </c>
      <c r="O26" s="25"/>
    </row>
    <row r="27" spans="1:26" x14ac:dyDescent="0.25">
      <c r="A27" s="35">
        <v>25</v>
      </c>
      <c r="B27" s="39" t="s">
        <v>15</v>
      </c>
      <c r="C27" s="1">
        <v>38</v>
      </c>
      <c r="D27" s="3">
        <f t="shared" si="1"/>
        <v>0.86363636363636365</v>
      </c>
      <c r="E27" s="1">
        <v>20</v>
      </c>
      <c r="F27" s="3">
        <f t="shared" si="2"/>
        <v>0.83333333333333337</v>
      </c>
      <c r="G27" s="1">
        <v>18</v>
      </c>
      <c r="H27" s="3">
        <f t="shared" si="3"/>
        <v>0.81818181818181823</v>
      </c>
      <c r="I27" s="1">
        <v>21</v>
      </c>
      <c r="J27" s="3">
        <f t="shared" si="4"/>
        <v>0.95454545454545459</v>
      </c>
      <c r="K27" s="1">
        <v>14</v>
      </c>
      <c r="L27" s="3">
        <f t="shared" si="0"/>
        <v>1</v>
      </c>
      <c r="M27" s="1">
        <f t="shared" si="5"/>
        <v>111</v>
      </c>
      <c r="N27" s="32">
        <f t="shared" si="6"/>
        <v>0.88095238095238093</v>
      </c>
      <c r="O27" s="25"/>
    </row>
    <row r="28" spans="1:26" s="13" customFormat="1" x14ac:dyDescent="0.25">
      <c r="A28" s="37" t="s">
        <v>54</v>
      </c>
      <c r="B28" s="43" t="s">
        <v>16</v>
      </c>
      <c r="C28" s="12">
        <v>44</v>
      </c>
      <c r="D28" s="11">
        <f t="shared" si="1"/>
        <v>1</v>
      </c>
      <c r="E28" s="12">
        <v>24</v>
      </c>
      <c r="F28" s="11">
        <f t="shared" si="2"/>
        <v>1</v>
      </c>
      <c r="G28" s="12">
        <v>22</v>
      </c>
      <c r="H28" s="11">
        <f t="shared" si="3"/>
        <v>1</v>
      </c>
      <c r="I28" s="12">
        <v>22</v>
      </c>
      <c r="J28" s="11">
        <f t="shared" si="4"/>
        <v>1</v>
      </c>
      <c r="K28" s="12">
        <v>14</v>
      </c>
      <c r="L28" s="11">
        <f t="shared" si="0"/>
        <v>1</v>
      </c>
      <c r="M28" s="1">
        <f t="shared" si="5"/>
        <v>126</v>
      </c>
      <c r="N28" s="11">
        <f t="shared" si="6"/>
        <v>1</v>
      </c>
      <c r="O28" s="26"/>
      <c r="P28" s="27"/>
      <c r="Q28" s="27"/>
      <c r="R28" s="27"/>
      <c r="S28" s="27"/>
      <c r="T28" s="27"/>
      <c r="U28" s="27"/>
      <c r="V28" s="27"/>
      <c r="W28" s="27"/>
      <c r="X28" s="27"/>
      <c r="Y28" s="27"/>
      <c r="Z28" s="27"/>
    </row>
    <row r="29" spans="1:26" s="13" customFormat="1" x14ac:dyDescent="0.25">
      <c r="A29" s="37">
        <v>27</v>
      </c>
      <c r="B29" s="43" t="s">
        <v>30</v>
      </c>
      <c r="C29" s="12">
        <v>44</v>
      </c>
      <c r="D29" s="11">
        <f t="shared" si="1"/>
        <v>1</v>
      </c>
      <c r="E29" s="12">
        <v>24</v>
      </c>
      <c r="F29" s="11">
        <f t="shared" si="2"/>
        <v>1</v>
      </c>
      <c r="G29" s="12">
        <v>22</v>
      </c>
      <c r="H29" s="11">
        <f t="shared" si="3"/>
        <v>1</v>
      </c>
      <c r="I29" s="12">
        <v>22</v>
      </c>
      <c r="J29" s="11">
        <f t="shared" si="4"/>
        <v>1</v>
      </c>
      <c r="K29" s="12">
        <v>14</v>
      </c>
      <c r="L29" s="11">
        <f t="shared" si="0"/>
        <v>1</v>
      </c>
      <c r="M29" s="1">
        <f t="shared" si="5"/>
        <v>126</v>
      </c>
      <c r="N29" s="11">
        <f t="shared" si="6"/>
        <v>1</v>
      </c>
      <c r="O29" s="26"/>
      <c r="P29" s="27"/>
      <c r="Q29" s="27"/>
      <c r="R29" s="27"/>
      <c r="S29" s="27"/>
      <c r="T29" s="27"/>
      <c r="U29" s="27"/>
      <c r="V29" s="27"/>
      <c r="W29" s="27"/>
      <c r="X29" s="27"/>
      <c r="Y29" s="27"/>
      <c r="Z29" s="27"/>
    </row>
    <row r="30" spans="1:26" s="13" customFormat="1" x14ac:dyDescent="0.25">
      <c r="A30" s="37">
        <v>28</v>
      </c>
      <c r="B30" s="67" t="s">
        <v>56</v>
      </c>
      <c r="C30" s="68">
        <v>38</v>
      </c>
      <c r="D30" s="69">
        <f>C30/44</f>
        <v>0.86363636363636365</v>
      </c>
      <c r="E30" s="68">
        <v>18</v>
      </c>
      <c r="F30" s="69">
        <f t="shared" si="2"/>
        <v>0.75</v>
      </c>
      <c r="G30" s="68">
        <v>19</v>
      </c>
      <c r="H30" s="69">
        <f t="shared" si="3"/>
        <v>0.86363636363636365</v>
      </c>
      <c r="I30" s="68">
        <v>22</v>
      </c>
      <c r="J30" s="69">
        <f t="shared" si="4"/>
        <v>1</v>
      </c>
      <c r="K30" s="68">
        <v>14</v>
      </c>
      <c r="L30" s="69">
        <f t="shared" si="0"/>
        <v>1</v>
      </c>
      <c r="M30" s="70">
        <f t="shared" si="5"/>
        <v>111</v>
      </c>
      <c r="N30" s="32">
        <f>M30/126</f>
        <v>0.88095238095238093</v>
      </c>
      <c r="O30" s="26"/>
      <c r="P30" s="27"/>
      <c r="Q30" s="27"/>
      <c r="R30" s="27"/>
      <c r="S30" s="27"/>
      <c r="T30" s="27"/>
      <c r="U30" s="27"/>
      <c r="V30" s="27"/>
      <c r="W30" s="27"/>
      <c r="X30" s="27"/>
      <c r="Y30" s="27"/>
      <c r="Z30" s="27"/>
    </row>
    <row r="31" spans="1:26" s="13" customFormat="1" x14ac:dyDescent="0.25">
      <c r="A31" s="37">
        <v>29</v>
      </c>
      <c r="B31" s="71" t="s">
        <v>47</v>
      </c>
      <c r="C31" s="12">
        <v>38</v>
      </c>
      <c r="D31" s="11">
        <f>C31/38</f>
        <v>1</v>
      </c>
      <c r="E31" s="12">
        <v>24</v>
      </c>
      <c r="F31" s="11">
        <f t="shared" si="2"/>
        <v>1</v>
      </c>
      <c r="G31" s="12">
        <v>22</v>
      </c>
      <c r="H31" s="11">
        <f t="shared" si="3"/>
        <v>1</v>
      </c>
      <c r="I31" s="12">
        <v>22</v>
      </c>
      <c r="J31" s="11">
        <f t="shared" si="4"/>
        <v>1</v>
      </c>
      <c r="K31" s="12">
        <v>14</v>
      </c>
      <c r="L31" s="11">
        <f t="shared" si="0"/>
        <v>1</v>
      </c>
      <c r="M31" s="1">
        <f t="shared" si="5"/>
        <v>120</v>
      </c>
      <c r="N31" s="11">
        <f>M31/120</f>
        <v>1</v>
      </c>
      <c r="O31" s="26"/>
      <c r="P31" s="27"/>
      <c r="Q31" s="27"/>
      <c r="R31" s="27"/>
      <c r="S31" s="27"/>
      <c r="T31" s="27"/>
      <c r="U31" s="27"/>
      <c r="V31" s="27"/>
      <c r="W31" s="27"/>
      <c r="X31" s="27"/>
      <c r="Y31" s="27"/>
      <c r="Z31" s="27"/>
    </row>
    <row r="32" spans="1:26" x14ac:dyDescent="0.25">
      <c r="A32" s="35">
        <v>30</v>
      </c>
      <c r="B32" s="39" t="s">
        <v>48</v>
      </c>
      <c r="C32" s="1">
        <v>31</v>
      </c>
      <c r="D32" s="3">
        <f>C32/38</f>
        <v>0.81578947368421051</v>
      </c>
      <c r="E32" s="1">
        <v>21</v>
      </c>
      <c r="F32" s="3">
        <f t="shared" si="2"/>
        <v>0.875</v>
      </c>
      <c r="G32" s="1">
        <v>18</v>
      </c>
      <c r="H32" s="3">
        <f t="shared" si="3"/>
        <v>0.81818181818181823</v>
      </c>
      <c r="I32" s="1">
        <v>21</v>
      </c>
      <c r="J32" s="3">
        <f t="shared" si="4"/>
        <v>0.95454545454545459</v>
      </c>
      <c r="K32" s="1">
        <v>14</v>
      </c>
      <c r="L32" s="3">
        <f t="shared" si="0"/>
        <v>1</v>
      </c>
      <c r="M32" s="1">
        <f t="shared" si="5"/>
        <v>105</v>
      </c>
      <c r="N32" s="32">
        <f>M32/120</f>
        <v>0.875</v>
      </c>
      <c r="O32" s="25"/>
    </row>
    <row r="33" spans="1:26" x14ac:dyDescent="0.25">
      <c r="A33" s="35">
        <v>31</v>
      </c>
      <c r="B33" s="66" t="s">
        <v>17</v>
      </c>
      <c r="C33" s="1">
        <v>42</v>
      </c>
      <c r="D33" s="3">
        <f t="shared" si="1"/>
        <v>0.95454545454545459</v>
      </c>
      <c r="E33" s="1">
        <v>18</v>
      </c>
      <c r="F33" s="3">
        <f t="shared" si="2"/>
        <v>0.75</v>
      </c>
      <c r="G33" s="1">
        <v>20</v>
      </c>
      <c r="H33" s="3">
        <f t="shared" si="3"/>
        <v>0.90909090909090906</v>
      </c>
      <c r="I33" s="1">
        <v>22</v>
      </c>
      <c r="J33" s="3">
        <f t="shared" si="4"/>
        <v>1</v>
      </c>
      <c r="K33" s="1">
        <v>14</v>
      </c>
      <c r="L33" s="3">
        <f t="shared" si="0"/>
        <v>1</v>
      </c>
      <c r="M33" s="1">
        <f t="shared" si="5"/>
        <v>116</v>
      </c>
      <c r="N33" s="31">
        <f t="shared" si="6"/>
        <v>0.92063492063492058</v>
      </c>
      <c r="O33" s="25"/>
    </row>
    <row r="34" spans="1:26" x14ac:dyDescent="0.25">
      <c r="A34" s="35">
        <v>32</v>
      </c>
      <c r="B34" s="39" t="s">
        <v>18</v>
      </c>
      <c r="C34" s="1">
        <v>40</v>
      </c>
      <c r="D34" s="3">
        <f t="shared" si="1"/>
        <v>0.90909090909090906</v>
      </c>
      <c r="E34" s="1">
        <v>21</v>
      </c>
      <c r="F34" s="3">
        <f t="shared" si="2"/>
        <v>0.875</v>
      </c>
      <c r="G34" s="1">
        <v>20</v>
      </c>
      <c r="H34" s="3">
        <f t="shared" si="3"/>
        <v>0.90909090909090906</v>
      </c>
      <c r="I34" s="1">
        <v>20</v>
      </c>
      <c r="J34" s="3">
        <f t="shared" si="4"/>
        <v>0.90909090909090906</v>
      </c>
      <c r="K34" s="1">
        <v>12</v>
      </c>
      <c r="L34" s="3">
        <f t="shared" si="0"/>
        <v>0.8571428571428571</v>
      </c>
      <c r="M34" s="1">
        <f t="shared" si="5"/>
        <v>113</v>
      </c>
      <c r="N34" s="32">
        <f t="shared" si="6"/>
        <v>0.89682539682539686</v>
      </c>
      <c r="O34" s="25"/>
    </row>
    <row r="35" spans="1:26" x14ac:dyDescent="0.25">
      <c r="A35" s="35">
        <v>33</v>
      </c>
      <c r="B35" s="39" t="s">
        <v>19</v>
      </c>
      <c r="C35" s="52">
        <v>40</v>
      </c>
      <c r="D35" s="53">
        <f t="shared" si="1"/>
        <v>0.90909090909090906</v>
      </c>
      <c r="E35" s="52">
        <v>24</v>
      </c>
      <c r="F35" s="53">
        <f t="shared" si="2"/>
        <v>1</v>
      </c>
      <c r="G35" s="52">
        <v>22</v>
      </c>
      <c r="H35" s="53">
        <f t="shared" si="3"/>
        <v>1</v>
      </c>
      <c r="I35" s="52">
        <v>22</v>
      </c>
      <c r="J35" s="53">
        <f t="shared" si="4"/>
        <v>1</v>
      </c>
      <c r="K35" s="52">
        <v>14</v>
      </c>
      <c r="L35" s="53">
        <f t="shared" si="0"/>
        <v>1</v>
      </c>
      <c r="M35" s="1">
        <f t="shared" si="5"/>
        <v>122</v>
      </c>
      <c r="N35" s="31">
        <f t="shared" si="6"/>
        <v>0.96825396825396826</v>
      </c>
      <c r="O35" s="25"/>
    </row>
    <row r="36" spans="1:26" s="13" customFormat="1" x14ac:dyDescent="0.25">
      <c r="A36" s="37">
        <v>34</v>
      </c>
      <c r="B36" s="38" t="s">
        <v>20</v>
      </c>
      <c r="C36" s="54">
        <v>34</v>
      </c>
      <c r="D36" s="55">
        <f t="shared" si="1"/>
        <v>0.77272727272727271</v>
      </c>
      <c r="E36" s="54">
        <v>10</v>
      </c>
      <c r="F36" s="55">
        <f t="shared" si="2"/>
        <v>0.41666666666666669</v>
      </c>
      <c r="G36" s="54">
        <v>22</v>
      </c>
      <c r="H36" s="55">
        <f t="shared" si="3"/>
        <v>1</v>
      </c>
      <c r="I36" s="54">
        <v>22</v>
      </c>
      <c r="J36" s="55">
        <f t="shared" si="4"/>
        <v>1</v>
      </c>
      <c r="K36" s="54">
        <v>12</v>
      </c>
      <c r="L36" s="55">
        <f t="shared" si="0"/>
        <v>0.8571428571428571</v>
      </c>
      <c r="M36" s="1">
        <f t="shared" si="5"/>
        <v>100</v>
      </c>
      <c r="N36" s="32">
        <f t="shared" si="6"/>
        <v>0.79365079365079361</v>
      </c>
      <c r="O36" s="26"/>
      <c r="P36" s="27"/>
      <c r="Q36" s="27"/>
      <c r="R36" s="27"/>
      <c r="S36" s="27"/>
      <c r="T36" s="27"/>
      <c r="U36" s="27"/>
      <c r="V36" s="27"/>
      <c r="W36" s="27"/>
      <c r="X36" s="27"/>
      <c r="Y36" s="27"/>
      <c r="Z36" s="27"/>
    </row>
    <row r="37" spans="1:26" x14ac:dyDescent="0.25">
      <c r="A37" s="35">
        <v>35</v>
      </c>
      <c r="B37" s="66" t="s">
        <v>21</v>
      </c>
      <c r="C37" s="1">
        <v>44</v>
      </c>
      <c r="D37" s="3">
        <f t="shared" si="1"/>
        <v>1</v>
      </c>
      <c r="E37" s="1">
        <v>17</v>
      </c>
      <c r="F37" s="3">
        <f t="shared" si="2"/>
        <v>0.70833333333333337</v>
      </c>
      <c r="G37" s="1">
        <v>17</v>
      </c>
      <c r="H37" s="3">
        <f t="shared" si="3"/>
        <v>0.77272727272727271</v>
      </c>
      <c r="I37" s="1">
        <v>22</v>
      </c>
      <c r="J37" s="3">
        <f t="shared" si="4"/>
        <v>1</v>
      </c>
      <c r="K37" s="1">
        <v>12</v>
      </c>
      <c r="L37" s="3">
        <f t="shared" si="0"/>
        <v>0.8571428571428571</v>
      </c>
      <c r="M37" s="1">
        <f t="shared" si="5"/>
        <v>112</v>
      </c>
      <c r="N37" s="32">
        <f t="shared" si="6"/>
        <v>0.88888888888888884</v>
      </c>
      <c r="O37" s="25"/>
    </row>
    <row r="38" spans="1:26" x14ac:dyDescent="0.25">
      <c r="A38" s="35">
        <v>36</v>
      </c>
      <c r="B38" s="39" t="s">
        <v>49</v>
      </c>
      <c r="C38" s="1">
        <v>33</v>
      </c>
      <c r="D38" s="3">
        <f>C38/38</f>
        <v>0.86842105263157898</v>
      </c>
      <c r="E38" s="1">
        <v>18</v>
      </c>
      <c r="F38" s="3">
        <f t="shared" si="2"/>
        <v>0.75</v>
      </c>
      <c r="G38" s="1">
        <v>14</v>
      </c>
      <c r="H38" s="3">
        <f t="shared" si="3"/>
        <v>0.63636363636363635</v>
      </c>
      <c r="I38" s="1">
        <v>20</v>
      </c>
      <c r="J38" s="3">
        <f t="shared" si="4"/>
        <v>0.90909090909090906</v>
      </c>
      <c r="K38" s="1">
        <v>12</v>
      </c>
      <c r="L38" s="3">
        <f t="shared" si="0"/>
        <v>0.8571428571428571</v>
      </c>
      <c r="M38" s="1">
        <f t="shared" si="5"/>
        <v>97</v>
      </c>
      <c r="N38" s="32">
        <f>M38/120</f>
        <v>0.80833333333333335</v>
      </c>
      <c r="O38" s="25"/>
    </row>
    <row r="39" spans="1:26" s="13" customFormat="1" x14ac:dyDescent="0.25">
      <c r="A39" s="60">
        <v>37</v>
      </c>
      <c r="B39" s="61" t="s">
        <v>22</v>
      </c>
      <c r="C39" s="60">
        <v>35</v>
      </c>
      <c r="D39" s="62">
        <f t="shared" si="1"/>
        <v>0.79545454545454541</v>
      </c>
      <c r="E39" s="60">
        <v>8</v>
      </c>
      <c r="F39" s="62">
        <f t="shared" si="2"/>
        <v>0.33333333333333331</v>
      </c>
      <c r="G39" s="60">
        <v>10</v>
      </c>
      <c r="H39" s="62">
        <f t="shared" si="3"/>
        <v>0.45454545454545453</v>
      </c>
      <c r="I39" s="60">
        <v>10</v>
      </c>
      <c r="J39" s="62">
        <f t="shared" si="4"/>
        <v>0.45454545454545453</v>
      </c>
      <c r="K39" s="60">
        <v>4</v>
      </c>
      <c r="L39" s="62">
        <f t="shared" si="0"/>
        <v>0.2857142857142857</v>
      </c>
      <c r="M39" s="63">
        <f t="shared" si="5"/>
        <v>67</v>
      </c>
      <c r="N39" s="59">
        <f t="shared" si="6"/>
        <v>0.53174603174603174</v>
      </c>
      <c r="O39" s="26"/>
      <c r="P39" s="27"/>
      <c r="Q39" s="27"/>
      <c r="R39" s="27"/>
      <c r="S39" s="27"/>
      <c r="T39" s="27"/>
      <c r="U39" s="27"/>
      <c r="V39" s="27"/>
      <c r="W39" s="27"/>
      <c r="X39" s="27"/>
      <c r="Y39" s="27"/>
      <c r="Z39" s="27"/>
    </row>
    <row r="40" spans="1:26" x14ac:dyDescent="0.25">
      <c r="A40" s="35">
        <v>38</v>
      </c>
      <c r="B40" s="66" t="s">
        <v>50</v>
      </c>
      <c r="C40" s="1">
        <v>31</v>
      </c>
      <c r="D40" s="3">
        <f t="shared" si="1"/>
        <v>0.70454545454545459</v>
      </c>
      <c r="E40" s="1">
        <v>22</v>
      </c>
      <c r="F40" s="3">
        <f t="shared" si="2"/>
        <v>0.91666666666666663</v>
      </c>
      <c r="G40" s="1">
        <v>18</v>
      </c>
      <c r="H40" s="3">
        <f t="shared" si="3"/>
        <v>0.81818181818181823</v>
      </c>
      <c r="I40" s="1">
        <v>22</v>
      </c>
      <c r="J40" s="3">
        <f t="shared" si="4"/>
        <v>1</v>
      </c>
      <c r="K40" s="1">
        <v>14</v>
      </c>
      <c r="L40" s="3">
        <f t="shared" si="0"/>
        <v>1</v>
      </c>
      <c r="M40" s="1">
        <f t="shared" si="5"/>
        <v>107</v>
      </c>
      <c r="N40" s="32">
        <f>M40/120</f>
        <v>0.89166666666666672</v>
      </c>
      <c r="O40" s="25"/>
    </row>
    <row r="41" spans="1:26" x14ac:dyDescent="0.25">
      <c r="A41" s="35">
        <v>39</v>
      </c>
      <c r="B41" s="39" t="s">
        <v>23</v>
      </c>
      <c r="C41" s="1">
        <v>42</v>
      </c>
      <c r="D41" s="3">
        <f t="shared" si="1"/>
        <v>0.95454545454545459</v>
      </c>
      <c r="E41" s="1">
        <v>24</v>
      </c>
      <c r="F41" s="3">
        <f t="shared" si="2"/>
        <v>1</v>
      </c>
      <c r="G41" s="1">
        <v>17</v>
      </c>
      <c r="H41" s="3">
        <f t="shared" si="3"/>
        <v>0.77272727272727271</v>
      </c>
      <c r="I41" s="1">
        <v>14</v>
      </c>
      <c r="J41" s="3">
        <f t="shared" si="4"/>
        <v>0.63636363636363635</v>
      </c>
      <c r="K41" s="1">
        <v>14</v>
      </c>
      <c r="L41" s="3">
        <f t="shared" si="0"/>
        <v>1</v>
      </c>
      <c r="M41" s="1">
        <f t="shared" si="5"/>
        <v>111</v>
      </c>
      <c r="N41" s="32">
        <f t="shared" si="6"/>
        <v>0.88095238095238093</v>
      </c>
      <c r="O41" s="25"/>
    </row>
    <row r="42" spans="1:26" x14ac:dyDescent="0.25">
      <c r="A42" s="35">
        <v>40</v>
      </c>
      <c r="B42" s="40" t="s">
        <v>24</v>
      </c>
      <c r="C42" s="52">
        <v>42</v>
      </c>
      <c r="D42" s="53">
        <f t="shared" si="1"/>
        <v>0.95454545454545459</v>
      </c>
      <c r="E42" s="52">
        <v>24</v>
      </c>
      <c r="F42" s="53">
        <f t="shared" si="2"/>
        <v>1</v>
      </c>
      <c r="G42" s="52">
        <v>21</v>
      </c>
      <c r="H42" s="53">
        <f t="shared" si="3"/>
        <v>0.95454545454545459</v>
      </c>
      <c r="I42" s="52">
        <v>22</v>
      </c>
      <c r="J42" s="53">
        <f t="shared" si="4"/>
        <v>1</v>
      </c>
      <c r="K42" s="52">
        <v>14</v>
      </c>
      <c r="L42" s="53">
        <f t="shared" si="0"/>
        <v>1</v>
      </c>
      <c r="M42" s="1">
        <f t="shared" si="5"/>
        <v>123</v>
      </c>
      <c r="N42" s="31">
        <f t="shared" si="6"/>
        <v>0.97619047619047616</v>
      </c>
      <c r="O42" s="25"/>
    </row>
    <row r="43" spans="1:26" s="14" customFormat="1" x14ac:dyDescent="0.25">
      <c r="A43" s="35">
        <v>41</v>
      </c>
      <c r="B43" s="39" t="s">
        <v>51</v>
      </c>
      <c r="C43" s="56">
        <v>35</v>
      </c>
      <c r="D43" s="57">
        <f>C43/38</f>
        <v>0.92105263157894735</v>
      </c>
      <c r="E43" s="56">
        <v>21</v>
      </c>
      <c r="F43" s="57">
        <f t="shared" si="2"/>
        <v>0.875</v>
      </c>
      <c r="G43" s="56">
        <v>16</v>
      </c>
      <c r="H43" s="57">
        <f t="shared" si="3"/>
        <v>0.72727272727272729</v>
      </c>
      <c r="I43" s="56">
        <v>20</v>
      </c>
      <c r="J43" s="57">
        <f t="shared" si="4"/>
        <v>0.90909090909090906</v>
      </c>
      <c r="K43" s="56">
        <v>12</v>
      </c>
      <c r="L43" s="57">
        <f t="shared" si="0"/>
        <v>0.8571428571428571</v>
      </c>
      <c r="M43" s="1">
        <f t="shared" si="5"/>
        <v>104</v>
      </c>
      <c r="N43" s="32">
        <f>M43/120</f>
        <v>0.8666666666666667</v>
      </c>
      <c r="O43" s="28"/>
      <c r="P43" s="29"/>
      <c r="Q43" s="29"/>
      <c r="R43" s="29"/>
      <c r="S43" s="29"/>
      <c r="T43" s="29"/>
      <c r="U43" s="29"/>
      <c r="V43" s="29"/>
      <c r="W43" s="29"/>
      <c r="X43" s="29"/>
      <c r="Y43" s="29"/>
      <c r="Z43" s="29"/>
    </row>
    <row r="44" spans="1:26" x14ac:dyDescent="0.25">
      <c r="A44" s="35">
        <v>42</v>
      </c>
      <c r="B44" s="41" t="s">
        <v>27</v>
      </c>
      <c r="C44" s="52">
        <v>37</v>
      </c>
      <c r="D44" s="53">
        <f t="shared" si="1"/>
        <v>0.84090909090909094</v>
      </c>
      <c r="E44" s="52">
        <v>15</v>
      </c>
      <c r="F44" s="53">
        <f t="shared" si="2"/>
        <v>0.625</v>
      </c>
      <c r="G44" s="52">
        <v>18</v>
      </c>
      <c r="H44" s="53">
        <f t="shared" si="3"/>
        <v>0.81818181818181823</v>
      </c>
      <c r="I44" s="52">
        <v>19</v>
      </c>
      <c r="J44" s="53">
        <f t="shared" si="4"/>
        <v>0.86363636363636365</v>
      </c>
      <c r="K44" s="52">
        <v>9</v>
      </c>
      <c r="L44" s="53">
        <f t="shared" si="0"/>
        <v>0.6428571428571429</v>
      </c>
      <c r="M44" s="1">
        <f t="shared" si="5"/>
        <v>98</v>
      </c>
      <c r="N44" s="32">
        <f t="shared" si="6"/>
        <v>0.77777777777777779</v>
      </c>
      <c r="O44" s="25"/>
    </row>
    <row r="45" spans="1:26" s="16" customFormat="1" hidden="1" x14ac:dyDescent="0.25">
      <c r="A45" s="15"/>
      <c r="B45" s="42"/>
      <c r="C45" s="2">
        <v>34</v>
      </c>
      <c r="D45" s="3">
        <f t="shared" si="1"/>
        <v>0.77272727272727271</v>
      </c>
      <c r="E45" s="2">
        <v>4</v>
      </c>
      <c r="F45" s="3">
        <f t="shared" si="2"/>
        <v>0.16666666666666666</v>
      </c>
      <c r="G45" s="2"/>
      <c r="H45" s="3">
        <f t="shared" si="3"/>
        <v>0</v>
      </c>
      <c r="I45" s="2"/>
      <c r="J45" s="3">
        <f t="shared" si="4"/>
        <v>0</v>
      </c>
      <c r="K45" s="2"/>
      <c r="L45" s="3">
        <f t="shared" si="0"/>
        <v>0</v>
      </c>
      <c r="M45" s="1">
        <f t="shared" si="5"/>
        <v>38</v>
      </c>
      <c r="N45" s="32">
        <f t="shared" si="6"/>
        <v>0.30158730158730157</v>
      </c>
      <c r="O45" s="30"/>
      <c r="P45" s="30"/>
      <c r="Q45" s="30"/>
      <c r="R45" s="30"/>
      <c r="S45" s="30"/>
      <c r="T45" s="30"/>
      <c r="U45" s="30"/>
      <c r="V45" s="30"/>
      <c r="W45" s="30"/>
      <c r="X45" s="30"/>
      <c r="Y45" s="30"/>
      <c r="Z45" s="30"/>
    </row>
    <row r="46" spans="1:26" s="16" customFormat="1" x14ac:dyDescent="0.25">
      <c r="A46" s="15">
        <v>43</v>
      </c>
      <c r="B46" s="64" t="s">
        <v>61</v>
      </c>
      <c r="C46" s="2">
        <v>40</v>
      </c>
      <c r="D46" s="3">
        <f t="shared" si="1"/>
        <v>0.90909090909090906</v>
      </c>
      <c r="E46" s="2">
        <v>24</v>
      </c>
      <c r="F46" s="3">
        <f t="shared" si="2"/>
        <v>1</v>
      </c>
      <c r="G46" s="2">
        <v>21</v>
      </c>
      <c r="H46" s="3">
        <f t="shared" si="3"/>
        <v>0.95454545454545459</v>
      </c>
      <c r="I46" s="2">
        <v>22</v>
      </c>
      <c r="J46" s="3">
        <f t="shared" si="4"/>
        <v>1</v>
      </c>
      <c r="K46" s="2">
        <v>14</v>
      </c>
      <c r="L46" s="3">
        <f t="shared" si="0"/>
        <v>1</v>
      </c>
      <c r="M46" s="2">
        <v>121</v>
      </c>
      <c r="N46" s="31">
        <f t="shared" si="6"/>
        <v>0.96031746031746035</v>
      </c>
      <c r="O46" s="30"/>
      <c r="P46" s="30"/>
      <c r="Q46" s="30"/>
      <c r="R46" s="30"/>
      <c r="S46" s="30"/>
      <c r="T46" s="30"/>
      <c r="U46" s="30"/>
      <c r="V46" s="30"/>
      <c r="W46" s="30"/>
      <c r="X46" s="30"/>
      <c r="Y46" s="30"/>
      <c r="Z46" s="30"/>
    </row>
    <row r="47" spans="1:26" s="16" customFormat="1" x14ac:dyDescent="0.25">
      <c r="A47" s="15"/>
      <c r="B47" s="58"/>
      <c r="C47" s="2"/>
      <c r="D47" s="3">
        <f>SUM(D3:D46)</f>
        <v>38.35040574162678</v>
      </c>
      <c r="E47" s="2"/>
      <c r="F47" s="3">
        <f>SUM(F3:F46)</f>
        <v>34.749933333333324</v>
      </c>
      <c r="G47" s="2"/>
      <c r="H47" s="3">
        <f>SUM(H3:H46)</f>
        <v>36.545418181818178</v>
      </c>
      <c r="I47" s="2"/>
      <c r="J47" s="3">
        <f>SUM(J3:J46)</f>
        <v>40.181818181818173</v>
      </c>
      <c r="K47" s="2"/>
      <c r="L47" s="3">
        <f>SUM(L3:L46)</f>
        <v>38.928571428571431</v>
      </c>
      <c r="M47" s="2"/>
      <c r="N47" s="44">
        <f>SUM(N3:N46)</f>
        <v>38.170238095238091</v>
      </c>
      <c r="O47" s="30"/>
      <c r="P47" s="30"/>
      <c r="Q47" s="30"/>
      <c r="R47" s="30"/>
      <c r="S47" s="30"/>
      <c r="T47" s="30"/>
      <c r="U47" s="30"/>
      <c r="V47" s="30"/>
      <c r="W47" s="30"/>
      <c r="X47" s="30"/>
      <c r="Y47" s="30"/>
      <c r="Z47" s="30"/>
    </row>
    <row r="48" spans="1:26" s="16" customFormat="1" ht="18.75" x14ac:dyDescent="0.3">
      <c r="A48" s="15"/>
      <c r="B48" s="15" t="s">
        <v>42</v>
      </c>
      <c r="C48" s="2"/>
      <c r="D48" s="21">
        <f>D47/43</f>
        <v>0.89186990096806462</v>
      </c>
      <c r="E48" s="22"/>
      <c r="F48" s="21">
        <f>F47/43</f>
        <v>0.80813798449612384</v>
      </c>
      <c r="G48" s="22"/>
      <c r="H48" s="21">
        <f>H47/43</f>
        <v>0.8498934460887948</v>
      </c>
      <c r="I48" s="22"/>
      <c r="J48" s="31">
        <f>J47/43</f>
        <v>0.93446088794925986</v>
      </c>
      <c r="K48" s="22"/>
      <c r="L48" s="31">
        <f>L47/43</f>
        <v>0.9053156146179403</v>
      </c>
      <c r="M48" s="22"/>
      <c r="N48" s="23">
        <f>N47/43</f>
        <v>0.88767995570321145</v>
      </c>
      <c r="O48" s="30"/>
      <c r="P48" s="30"/>
      <c r="Q48" s="30"/>
      <c r="R48" s="30"/>
      <c r="S48" s="30"/>
      <c r="T48" s="30"/>
      <c r="U48" s="30"/>
      <c r="V48" s="30"/>
      <c r="W48" s="30"/>
      <c r="X48" s="30"/>
      <c r="Y48" s="30"/>
      <c r="Z48" s="30"/>
    </row>
    <row r="49" spans="1:26" s="16" customFormat="1" ht="15.75" thickBot="1" x14ac:dyDescent="0.3">
      <c r="A49" s="17"/>
      <c r="B49" s="17"/>
      <c r="C49" s="18"/>
      <c r="D49" s="18"/>
      <c r="E49" s="18"/>
      <c r="F49" s="18"/>
      <c r="G49" s="18"/>
      <c r="H49" s="18"/>
      <c r="I49" s="18"/>
      <c r="J49" s="18"/>
      <c r="K49" s="18"/>
      <c r="L49" s="18"/>
      <c r="M49" s="18"/>
      <c r="N49" s="19"/>
      <c r="O49" s="30"/>
      <c r="P49" s="30"/>
      <c r="Q49" s="30"/>
      <c r="R49" s="30"/>
      <c r="S49" s="30"/>
      <c r="T49" s="30"/>
      <c r="U49" s="30"/>
      <c r="V49" s="30"/>
      <c r="W49" s="30"/>
      <c r="X49" s="30"/>
      <c r="Y49" s="30"/>
      <c r="Z49" s="30"/>
    </row>
    <row r="52" spans="1:26" x14ac:dyDescent="0.25">
      <c r="E52" s="16"/>
    </row>
  </sheetData>
  <mergeCells count="7">
    <mergeCell ref="A1:N1"/>
    <mergeCell ref="C2:D2"/>
    <mergeCell ref="E2:F2"/>
    <mergeCell ref="G2:H2"/>
    <mergeCell ref="I2:J2"/>
    <mergeCell ref="K2:L2"/>
    <mergeCell ref="M2:N2"/>
  </mergeCells>
  <pageMargins left="0.7" right="0.7" top="0.75" bottom="0.75" header="0.3" footer="0.3"/>
  <pageSetup paperSize="9" scale="59" fitToWidth="0" orientation="landscape" r:id="rId1"/>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5"/>
  <sheetViews>
    <sheetView view="pageBreakPreview" zoomScaleNormal="100" zoomScaleSheetLayoutView="100" workbookViewId="0">
      <selection activeCell="B24" sqref="B24"/>
    </sheetView>
  </sheetViews>
  <sheetFormatPr defaultRowHeight="15" x14ac:dyDescent="0.25"/>
  <cols>
    <col min="1" max="1" width="19.85546875" bestFit="1" customWidth="1"/>
    <col min="2" max="2" width="93.85546875" customWidth="1"/>
  </cols>
  <sheetData>
    <row r="1" spans="1:2" ht="45" x14ac:dyDescent="0.25">
      <c r="A1" s="4" t="s">
        <v>32</v>
      </c>
      <c r="B1" s="5" t="s">
        <v>33</v>
      </c>
    </row>
    <row r="2" spans="1:2" ht="60" x14ac:dyDescent="0.25">
      <c r="A2" s="6" t="s">
        <v>34</v>
      </c>
      <c r="B2" s="7" t="s">
        <v>35</v>
      </c>
    </row>
    <row r="3" spans="1:2" ht="30" x14ac:dyDescent="0.25">
      <c r="A3" s="20" t="s">
        <v>36</v>
      </c>
      <c r="B3" s="7" t="s">
        <v>37</v>
      </c>
    </row>
    <row r="4" spans="1:2" ht="45" x14ac:dyDescent="0.25">
      <c r="A4" s="8" t="s">
        <v>38</v>
      </c>
      <c r="B4" s="7" t="s">
        <v>39</v>
      </c>
    </row>
    <row r="5" spans="1:2" ht="30.75" thickBot="1" x14ac:dyDescent="0.3">
      <c r="A5" s="9" t="s">
        <v>40</v>
      </c>
      <c r="B5" s="10" t="s">
        <v>41</v>
      </c>
    </row>
  </sheetData>
  <pageMargins left="0.7" right="0.7"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2021-06-29T10:59:23Z</dcterms:modified>
</cp:coreProperties>
</file>